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dhun Geevarghese\Desktop\PGDM\Asignment 1\"/>
    </mc:Choice>
  </mc:AlternateContent>
  <xr:revisionPtr revIDLastSave="0" documentId="13_ncr:1_{00FFE4D0-A466-4BFB-A98C-6217402E3C0F}" xr6:coauthVersionLast="45" xr6:coauthVersionMax="45" xr10:uidLastSave="{00000000-0000-0000-0000-000000000000}"/>
  <bookViews>
    <workbookView xWindow="-120" yWindow="-120" windowWidth="20640" windowHeight="11160" xr2:uid="{1875F53B-E95F-4596-9D24-73EA9757E2F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9" i="1" l="1"/>
  <c r="R194" i="1" l="1"/>
  <c r="R195" i="1"/>
  <c r="R196" i="1"/>
  <c r="R197" i="1"/>
  <c r="R198" i="1"/>
  <c r="R199" i="1"/>
  <c r="R200" i="1"/>
  <c r="R201" i="1"/>
  <c r="R202" i="1"/>
  <c r="R203" i="1"/>
  <c r="R204" i="1"/>
  <c r="R205" i="1"/>
  <c r="R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193" i="1"/>
  <c r="A195" i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194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67" i="1"/>
  <c r="A186" i="1"/>
  <c r="A187" i="1"/>
  <c r="A184" i="1"/>
  <c r="A185" i="1"/>
  <c r="A169" i="1"/>
  <c r="A170" i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68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49" i="1"/>
  <c r="A160" i="1"/>
  <c r="A161" i="1" s="1"/>
  <c r="A151" i="1"/>
  <c r="A152" i="1"/>
  <c r="A153" i="1" s="1"/>
  <c r="A154" i="1" s="1"/>
  <c r="A155" i="1" s="1"/>
  <c r="A156" i="1" s="1"/>
  <c r="A157" i="1" s="1"/>
  <c r="A158" i="1" s="1"/>
  <c r="A159" i="1" s="1"/>
  <c r="A150" i="1"/>
  <c r="R136" i="1"/>
  <c r="R137" i="1"/>
  <c r="R138" i="1"/>
  <c r="R139" i="1"/>
  <c r="R140" i="1"/>
  <c r="R141" i="1"/>
  <c r="R142" i="1"/>
  <c r="R143" i="1"/>
  <c r="R135" i="1"/>
  <c r="Q136" i="1"/>
  <c r="Q137" i="1"/>
  <c r="Q138" i="1"/>
  <c r="Q139" i="1"/>
  <c r="Q140" i="1"/>
  <c r="Q141" i="1"/>
  <c r="Q142" i="1"/>
  <c r="Q143" i="1"/>
  <c r="Q135" i="1"/>
  <c r="O136" i="1"/>
  <c r="O137" i="1"/>
  <c r="O138" i="1"/>
  <c r="O139" i="1"/>
  <c r="O140" i="1"/>
  <c r="O141" i="1"/>
  <c r="O142" i="1"/>
  <c r="O143" i="1"/>
  <c r="O135" i="1"/>
  <c r="N136" i="1"/>
  <c r="N137" i="1"/>
  <c r="N138" i="1"/>
  <c r="N139" i="1"/>
  <c r="N140" i="1"/>
  <c r="N141" i="1"/>
  <c r="N142" i="1"/>
  <c r="N143" i="1"/>
  <c r="N135" i="1"/>
  <c r="K136" i="1"/>
  <c r="K137" i="1"/>
  <c r="K138" i="1"/>
  <c r="K139" i="1"/>
  <c r="K140" i="1"/>
  <c r="K141" i="1"/>
  <c r="K142" i="1"/>
  <c r="K143" i="1"/>
  <c r="K135" i="1"/>
  <c r="I136" i="1"/>
  <c r="I137" i="1"/>
  <c r="I138" i="1"/>
  <c r="I139" i="1"/>
  <c r="I140" i="1"/>
  <c r="I141" i="1"/>
  <c r="I142" i="1"/>
  <c r="I143" i="1"/>
  <c r="I135" i="1"/>
  <c r="F136" i="1"/>
  <c r="F137" i="1"/>
  <c r="F138" i="1"/>
  <c r="F139" i="1"/>
  <c r="F140" i="1"/>
  <c r="F141" i="1"/>
  <c r="F142" i="1"/>
  <c r="F143" i="1"/>
  <c r="F135" i="1"/>
  <c r="B136" i="1"/>
  <c r="B137" i="1"/>
  <c r="B138" i="1"/>
  <c r="B139" i="1"/>
  <c r="B140" i="1"/>
  <c r="B141" i="1"/>
  <c r="B142" i="1"/>
  <c r="B143" i="1"/>
  <c r="B135" i="1"/>
  <c r="A137" i="1"/>
  <c r="A138" i="1"/>
  <c r="A139" i="1" s="1"/>
  <c r="A140" i="1" s="1"/>
  <c r="A141" i="1" s="1"/>
  <c r="A142" i="1" s="1"/>
  <c r="A143" i="1" s="1"/>
  <c r="A136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O109" i="1"/>
  <c r="N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09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83" i="1"/>
  <c r="F57" i="1"/>
  <c r="I57" i="1" s="1"/>
  <c r="K57" i="1"/>
  <c r="N57" i="1"/>
  <c r="O57" i="1"/>
  <c r="Q57" i="1"/>
  <c r="R57" i="1" s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31" i="1"/>
  <c r="F5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31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5" i="1"/>
  <c r="A25" i="1"/>
  <c r="A23" i="1"/>
  <c r="A24" i="1" s="1"/>
  <c r="A20" i="1"/>
  <c r="A21" i="1"/>
  <c r="A22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6" i="1"/>
</calcChain>
</file>

<file path=xl/sharedStrings.xml><?xml version="1.0" encoding="utf-8"?>
<sst xmlns="http://schemas.openxmlformats.org/spreadsheetml/2006/main" count="183" uniqueCount="39">
  <si>
    <t>Width in m</t>
  </si>
  <si>
    <t>Height in m</t>
  </si>
  <si>
    <t>Area Factor</t>
  </si>
  <si>
    <t>Frontal Area</t>
  </si>
  <si>
    <t>Air Density(ρ)</t>
  </si>
  <si>
    <t>Drag coefficient</t>
  </si>
  <si>
    <t>Gross Vehicle Weight(m) in Kg</t>
  </si>
  <si>
    <t>ω</t>
  </si>
  <si>
    <t>µr</t>
  </si>
  <si>
    <t>θ</t>
  </si>
  <si>
    <t>Rolling Resistance(Rr)</t>
  </si>
  <si>
    <t>Gravitational Resistance(Rg)</t>
  </si>
  <si>
    <t>Acceleration Resistance</t>
  </si>
  <si>
    <t>Traction Force</t>
  </si>
  <si>
    <t>Time in Sec.</t>
  </si>
  <si>
    <t>Speedin kmph</t>
  </si>
  <si>
    <t>Speed in m/s</t>
  </si>
  <si>
    <t>1..809</t>
  </si>
  <si>
    <t>1..810</t>
  </si>
  <si>
    <t>1..811</t>
  </si>
  <si>
    <t>1..812</t>
  </si>
  <si>
    <t>1..813</t>
  </si>
  <si>
    <t>1..814</t>
  </si>
  <si>
    <t>1..815</t>
  </si>
  <si>
    <t>1..816</t>
  </si>
  <si>
    <t>1..817</t>
  </si>
  <si>
    <t>1..818</t>
  </si>
  <si>
    <t>1..819</t>
  </si>
  <si>
    <t>1..820</t>
  </si>
  <si>
    <t>1..821</t>
  </si>
  <si>
    <t>1..822</t>
  </si>
  <si>
    <t>1..823</t>
  </si>
  <si>
    <t>1..824</t>
  </si>
  <si>
    <t>1..825</t>
  </si>
  <si>
    <t>1..826</t>
  </si>
  <si>
    <t>1..827</t>
  </si>
  <si>
    <t>1..828</t>
  </si>
  <si>
    <t>1..829</t>
  </si>
  <si>
    <t>Aerodynamic Force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</si>
</sst>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8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9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68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N"/>
              <a:t>Aerodynamic</a:t>
            </a:r>
            <a:r>
              <a:rPr lang="en-IN" baseline="0"/>
              <a:t> Froce, Rolling Resistance &amp; Traction Force v/s Speed of Nissan leaf</a:t>
            </a:r>
            <a:endParaRPr lang="en-IN"/>
          </a:p>
        </c:rich>
      </c:tx>
      <c:layout>
        <c:manualLayout>
          <c:xMode val="edge"/>
          <c:yMode val="edge"/>
          <c:x val="0.1500891140464797"/>
          <c:y val="1.02301817750251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7536669357637871E-2"/>
          <c:y val="0.18434787558595314"/>
          <c:w val="0.90361736729416997"/>
          <c:h val="0.58697883131047812"/>
        </c:manualLayout>
      </c:layout>
      <c:scatterChart>
        <c:scatterStyle val="lineMarker"/>
        <c:varyColors val="0"/>
        <c:ser>
          <c:idx val="0"/>
          <c:order val="0"/>
          <c:tx>
            <c:v>Aerodynamic Resistance</c:v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Sheet1!$B$5:$B$25</c:f>
              <c:numCache>
                <c:formatCode>General</c:formatCode>
                <c:ptCount val="21"/>
                <c:pt idx="0">
                  <c:v>0</c:v>
                </c:pt>
                <c:pt idx="1">
                  <c:v>1.3888888888888888</c:v>
                </c:pt>
                <c:pt idx="2">
                  <c:v>2.7777777777777777</c:v>
                </c:pt>
                <c:pt idx="3">
                  <c:v>4.166666666666667</c:v>
                </c:pt>
                <c:pt idx="4">
                  <c:v>5.5555555555555554</c:v>
                </c:pt>
                <c:pt idx="5">
                  <c:v>6.9444444444444446</c:v>
                </c:pt>
                <c:pt idx="6">
                  <c:v>8.3333333333333339</c:v>
                </c:pt>
                <c:pt idx="7">
                  <c:v>9.7222222222222232</c:v>
                </c:pt>
                <c:pt idx="8">
                  <c:v>11.111111111111111</c:v>
                </c:pt>
                <c:pt idx="9">
                  <c:v>12.5</c:v>
                </c:pt>
                <c:pt idx="10">
                  <c:v>13.888888888888889</c:v>
                </c:pt>
                <c:pt idx="11">
                  <c:v>15.277777777777779</c:v>
                </c:pt>
                <c:pt idx="12">
                  <c:v>16.666666666666668</c:v>
                </c:pt>
                <c:pt idx="13">
                  <c:v>18.055555555555557</c:v>
                </c:pt>
                <c:pt idx="14">
                  <c:v>19.444444444444446</c:v>
                </c:pt>
                <c:pt idx="15">
                  <c:v>20.833333333333336</c:v>
                </c:pt>
                <c:pt idx="16">
                  <c:v>22.222222222222221</c:v>
                </c:pt>
                <c:pt idx="17">
                  <c:v>23.611111111111111</c:v>
                </c:pt>
                <c:pt idx="18">
                  <c:v>25</c:v>
                </c:pt>
                <c:pt idx="19">
                  <c:v>26.388888888888889</c:v>
                </c:pt>
                <c:pt idx="20">
                  <c:v>27.777777777777779</c:v>
                </c:pt>
              </c:numCache>
            </c:numRef>
          </c:xVal>
          <c:yVal>
            <c:numRef>
              <c:f>Sheet1!$I$5:$I$25</c:f>
              <c:numCache>
                <c:formatCode>General</c:formatCode>
                <c:ptCount val="21"/>
                <c:pt idx="0">
                  <c:v>0</c:v>
                </c:pt>
                <c:pt idx="1">
                  <c:v>0.82421445312499997</c:v>
                </c:pt>
                <c:pt idx="2">
                  <c:v>3.2968578124999999</c:v>
                </c:pt>
                <c:pt idx="3">
                  <c:v>7.4179300781250017</c:v>
                </c:pt>
                <c:pt idx="4">
                  <c:v>13.187431249999999</c:v>
                </c:pt>
                <c:pt idx="5">
                  <c:v>20.605361328124999</c:v>
                </c:pt>
                <c:pt idx="6">
                  <c:v>29.671720312500007</c:v>
                </c:pt>
                <c:pt idx="7">
                  <c:v>40.386508203125011</c:v>
                </c:pt>
                <c:pt idx="8">
                  <c:v>52.749724999999998</c:v>
                </c:pt>
                <c:pt idx="9">
                  <c:v>66.761370703124996</c:v>
                </c:pt>
                <c:pt idx="10">
                  <c:v>82.421445312499998</c:v>
                </c:pt>
                <c:pt idx="11">
                  <c:v>99.729948828125004</c:v>
                </c:pt>
                <c:pt idx="12">
                  <c:v>118.68688125000003</c:v>
                </c:pt>
                <c:pt idx="13">
                  <c:v>139.29224257812501</c:v>
                </c:pt>
                <c:pt idx="14">
                  <c:v>161.54603281250004</c:v>
                </c:pt>
                <c:pt idx="15">
                  <c:v>185.44825195312504</c:v>
                </c:pt>
                <c:pt idx="16">
                  <c:v>210.99889999999999</c:v>
                </c:pt>
                <c:pt idx="17">
                  <c:v>238.19797695312499</c:v>
                </c:pt>
                <c:pt idx="18">
                  <c:v>267.04548281249998</c:v>
                </c:pt>
                <c:pt idx="19">
                  <c:v>297.54141757812499</c:v>
                </c:pt>
                <c:pt idx="20">
                  <c:v>329.68578124999999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F1-4297-B44D-C2399481B5CB}"/>
            </c:ext>
          </c:extLst>
        </c:ser>
        <c:ser>
          <c:idx val="1"/>
          <c:order val="1"/>
          <c:tx>
            <c:v>Rolling Resistance</c:v>
          </c:tx>
          <c:spPr>
            <a:ln w="95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Sheet1!$B$5:$B$25</c:f>
              <c:numCache>
                <c:formatCode>General</c:formatCode>
                <c:ptCount val="21"/>
                <c:pt idx="0">
                  <c:v>0</c:v>
                </c:pt>
                <c:pt idx="1">
                  <c:v>1.3888888888888888</c:v>
                </c:pt>
                <c:pt idx="2">
                  <c:v>2.7777777777777777</c:v>
                </c:pt>
                <c:pt idx="3">
                  <c:v>4.166666666666667</c:v>
                </c:pt>
                <c:pt idx="4">
                  <c:v>5.5555555555555554</c:v>
                </c:pt>
                <c:pt idx="5">
                  <c:v>6.9444444444444446</c:v>
                </c:pt>
                <c:pt idx="6">
                  <c:v>8.3333333333333339</c:v>
                </c:pt>
                <c:pt idx="7">
                  <c:v>9.7222222222222232</c:v>
                </c:pt>
                <c:pt idx="8">
                  <c:v>11.111111111111111</c:v>
                </c:pt>
                <c:pt idx="9">
                  <c:v>12.5</c:v>
                </c:pt>
                <c:pt idx="10">
                  <c:v>13.888888888888889</c:v>
                </c:pt>
                <c:pt idx="11">
                  <c:v>15.277777777777779</c:v>
                </c:pt>
                <c:pt idx="12">
                  <c:v>16.666666666666668</c:v>
                </c:pt>
                <c:pt idx="13">
                  <c:v>18.055555555555557</c:v>
                </c:pt>
                <c:pt idx="14">
                  <c:v>19.444444444444446</c:v>
                </c:pt>
                <c:pt idx="15">
                  <c:v>20.833333333333336</c:v>
                </c:pt>
                <c:pt idx="16">
                  <c:v>22.222222222222221</c:v>
                </c:pt>
                <c:pt idx="17">
                  <c:v>23.611111111111111</c:v>
                </c:pt>
                <c:pt idx="18">
                  <c:v>25</c:v>
                </c:pt>
                <c:pt idx="19">
                  <c:v>26.388888888888889</c:v>
                </c:pt>
                <c:pt idx="20">
                  <c:v>27.777777777777779</c:v>
                </c:pt>
              </c:numCache>
            </c:numRef>
          </c:xVal>
          <c:yVal>
            <c:numRef>
              <c:f>Sheet1!$N$5:$N$25</c:f>
              <c:numCache>
                <c:formatCode>General</c:formatCode>
                <c:ptCount val="21"/>
                <c:pt idx="0">
                  <c:v>385.53300000000002</c:v>
                </c:pt>
                <c:pt idx="1">
                  <c:v>385.53300000000002</c:v>
                </c:pt>
                <c:pt idx="2">
                  <c:v>385.53300000000002</c:v>
                </c:pt>
                <c:pt idx="3">
                  <c:v>385.53300000000002</c:v>
                </c:pt>
                <c:pt idx="4">
                  <c:v>385.53300000000002</c:v>
                </c:pt>
                <c:pt idx="5">
                  <c:v>385.53300000000002</c:v>
                </c:pt>
                <c:pt idx="6">
                  <c:v>385.53300000000002</c:v>
                </c:pt>
                <c:pt idx="7">
                  <c:v>385.53300000000002</c:v>
                </c:pt>
                <c:pt idx="8">
                  <c:v>385.53300000000002</c:v>
                </c:pt>
                <c:pt idx="9">
                  <c:v>385.53300000000002</c:v>
                </c:pt>
                <c:pt idx="10">
                  <c:v>385.53300000000002</c:v>
                </c:pt>
                <c:pt idx="11">
                  <c:v>385.53300000000002</c:v>
                </c:pt>
                <c:pt idx="12">
                  <c:v>385.53300000000002</c:v>
                </c:pt>
                <c:pt idx="13">
                  <c:v>385.53300000000002</c:v>
                </c:pt>
                <c:pt idx="14">
                  <c:v>385.53300000000002</c:v>
                </c:pt>
                <c:pt idx="15">
                  <c:v>385.53300000000002</c:v>
                </c:pt>
                <c:pt idx="16">
                  <c:v>385.53300000000002</c:v>
                </c:pt>
                <c:pt idx="17">
                  <c:v>385.53300000000002</c:v>
                </c:pt>
                <c:pt idx="18">
                  <c:v>385.53300000000002</c:v>
                </c:pt>
                <c:pt idx="19">
                  <c:v>385.53300000000002</c:v>
                </c:pt>
                <c:pt idx="20">
                  <c:v>385.53300000000002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CF1-4297-B44D-C2399481B5CB}"/>
            </c:ext>
          </c:extLst>
        </c:ser>
        <c:ser>
          <c:idx val="2"/>
          <c:order val="2"/>
          <c:tx>
            <c:v>Traction Force</c:v>
          </c:tx>
          <c:spPr>
            <a:ln w="95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3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Sheet1!$B$5:$B$25</c:f>
              <c:numCache>
                <c:formatCode>General</c:formatCode>
                <c:ptCount val="21"/>
                <c:pt idx="0">
                  <c:v>0</c:v>
                </c:pt>
                <c:pt idx="1">
                  <c:v>1.3888888888888888</c:v>
                </c:pt>
                <c:pt idx="2">
                  <c:v>2.7777777777777777</c:v>
                </c:pt>
                <c:pt idx="3">
                  <c:v>4.166666666666667</c:v>
                </c:pt>
                <c:pt idx="4">
                  <c:v>5.5555555555555554</c:v>
                </c:pt>
                <c:pt idx="5">
                  <c:v>6.9444444444444446</c:v>
                </c:pt>
                <c:pt idx="6">
                  <c:v>8.3333333333333339</c:v>
                </c:pt>
                <c:pt idx="7">
                  <c:v>9.7222222222222232</c:v>
                </c:pt>
                <c:pt idx="8">
                  <c:v>11.111111111111111</c:v>
                </c:pt>
                <c:pt idx="9">
                  <c:v>12.5</c:v>
                </c:pt>
                <c:pt idx="10">
                  <c:v>13.888888888888889</c:v>
                </c:pt>
                <c:pt idx="11">
                  <c:v>15.277777777777779</c:v>
                </c:pt>
                <c:pt idx="12">
                  <c:v>16.666666666666668</c:v>
                </c:pt>
                <c:pt idx="13">
                  <c:v>18.055555555555557</c:v>
                </c:pt>
                <c:pt idx="14">
                  <c:v>19.444444444444446</c:v>
                </c:pt>
                <c:pt idx="15">
                  <c:v>20.833333333333336</c:v>
                </c:pt>
                <c:pt idx="16">
                  <c:v>22.222222222222221</c:v>
                </c:pt>
                <c:pt idx="17">
                  <c:v>23.611111111111111</c:v>
                </c:pt>
                <c:pt idx="18">
                  <c:v>25</c:v>
                </c:pt>
                <c:pt idx="19">
                  <c:v>26.388888888888889</c:v>
                </c:pt>
                <c:pt idx="20">
                  <c:v>27.777777777777779</c:v>
                </c:pt>
              </c:numCache>
            </c:numRef>
          </c:xVal>
          <c:yVal>
            <c:numRef>
              <c:f>Sheet1!$R$5:$R$25</c:f>
              <c:numCache>
                <c:formatCode>General</c:formatCode>
                <c:ptCount val="21"/>
                <c:pt idx="0">
                  <c:v>385.53300000000002</c:v>
                </c:pt>
                <c:pt idx="1">
                  <c:v>731.82134947422207</c:v>
                </c:pt>
                <c:pt idx="2">
                  <c:v>1079.7581278546941</c:v>
                </c:pt>
                <c:pt idx="3">
                  <c:v>1429.3433351414162</c:v>
                </c:pt>
                <c:pt idx="4">
                  <c:v>1780.576971334388</c:v>
                </c:pt>
                <c:pt idx="5">
                  <c:v>2133.4590364336104</c:v>
                </c:pt>
                <c:pt idx="6">
                  <c:v>2487.989530439082</c:v>
                </c:pt>
                <c:pt idx="7">
                  <c:v>2844.1684533508046</c:v>
                </c:pt>
                <c:pt idx="8">
                  <c:v>3201.9958051687763</c:v>
                </c:pt>
                <c:pt idx="9">
                  <c:v>3561.4715858929985</c:v>
                </c:pt>
                <c:pt idx="10">
                  <c:v>3922.5957955234703</c:v>
                </c:pt>
                <c:pt idx="11">
                  <c:v>4285.3684340601931</c:v>
                </c:pt>
                <c:pt idx="12">
                  <c:v>4649.7895015031645</c:v>
                </c:pt>
                <c:pt idx="13">
                  <c:v>5015.8589978523869</c:v>
                </c:pt>
                <c:pt idx="14">
                  <c:v>5383.5769231078593</c:v>
                </c:pt>
                <c:pt idx="15">
                  <c:v>5752.9432772695809</c:v>
                </c:pt>
                <c:pt idx="16">
                  <c:v>6123.9580603375525</c:v>
                </c:pt>
                <c:pt idx="17">
                  <c:v>6496.6212723117751</c:v>
                </c:pt>
                <c:pt idx="18">
                  <c:v>6870.9329131922477</c:v>
                </c:pt>
                <c:pt idx="19">
                  <c:v>7246.8929829789695</c:v>
                </c:pt>
                <c:pt idx="20">
                  <c:v>7624.5014816719413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CF1-4297-B44D-C2399481B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6721160"/>
        <c:axId val="326721488"/>
      </c:scatterChart>
      <c:valAx>
        <c:axId val="326721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/>
                  <a:t>Speed in m/s</a:t>
                </a:r>
              </a:p>
            </c:rich>
          </c:tx>
          <c:layout>
            <c:manualLayout>
              <c:xMode val="edge"/>
              <c:yMode val="edge"/>
              <c:x val="0.40295616836899845"/>
              <c:y val="0.849017821996985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6721488"/>
        <c:crosses val="autoZero"/>
        <c:crossBetween val="midCat"/>
      </c:valAx>
      <c:valAx>
        <c:axId val="326721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67211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N"/>
              <a:t>Aerodynamic Force, Rolling Resistance &amp; Traction Force v/s Speed of Tesla</a:t>
            </a:r>
            <a:r>
              <a:rPr lang="en-IN" baseline="0"/>
              <a:t> Model S Plaid</a:t>
            </a:r>
            <a:endParaRPr lang="en-IN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Aerodynamic Force</c:v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Sheet1!$B$31:$B$51</c:f>
              <c:numCache>
                <c:formatCode>General</c:formatCode>
                <c:ptCount val="21"/>
                <c:pt idx="0">
                  <c:v>0</c:v>
                </c:pt>
                <c:pt idx="1">
                  <c:v>1.3888888888888888</c:v>
                </c:pt>
                <c:pt idx="2">
                  <c:v>2.7777777777777777</c:v>
                </c:pt>
                <c:pt idx="3">
                  <c:v>4.166666666666667</c:v>
                </c:pt>
                <c:pt idx="4">
                  <c:v>5.5555555555555554</c:v>
                </c:pt>
                <c:pt idx="5">
                  <c:v>6.9444444444444446</c:v>
                </c:pt>
                <c:pt idx="6">
                  <c:v>8.3333333333333339</c:v>
                </c:pt>
                <c:pt idx="7">
                  <c:v>9.7222222222222232</c:v>
                </c:pt>
                <c:pt idx="8">
                  <c:v>11.111111111111111</c:v>
                </c:pt>
                <c:pt idx="9">
                  <c:v>12.5</c:v>
                </c:pt>
                <c:pt idx="10">
                  <c:v>13.888888888888889</c:v>
                </c:pt>
                <c:pt idx="11">
                  <c:v>15.277777777777779</c:v>
                </c:pt>
                <c:pt idx="12">
                  <c:v>16.666666666666668</c:v>
                </c:pt>
                <c:pt idx="13">
                  <c:v>18.055555555555557</c:v>
                </c:pt>
                <c:pt idx="14">
                  <c:v>19.444444444444446</c:v>
                </c:pt>
                <c:pt idx="15">
                  <c:v>20.833333333333336</c:v>
                </c:pt>
                <c:pt idx="16">
                  <c:v>22.222222222222221</c:v>
                </c:pt>
                <c:pt idx="17">
                  <c:v>23.611111111111111</c:v>
                </c:pt>
                <c:pt idx="18">
                  <c:v>25</c:v>
                </c:pt>
                <c:pt idx="19">
                  <c:v>26.388888888888889</c:v>
                </c:pt>
                <c:pt idx="20">
                  <c:v>27.777777777777779</c:v>
                </c:pt>
              </c:numCache>
            </c:numRef>
          </c:xVal>
          <c:yVal>
            <c:numRef>
              <c:f>Sheet1!$I$31:$I$51</c:f>
              <c:numCache>
                <c:formatCode>General</c:formatCode>
                <c:ptCount val="21"/>
                <c:pt idx="0">
                  <c:v>0</c:v>
                </c:pt>
                <c:pt idx="1">
                  <c:v>0.59283343788580256</c:v>
                </c:pt>
                <c:pt idx="2">
                  <c:v>2.3713337515432102</c:v>
                </c:pt>
                <c:pt idx="3">
                  <c:v>5.3355009409722243</c:v>
                </c:pt>
                <c:pt idx="4">
                  <c:v>9.485335006172841</c:v>
                </c:pt>
                <c:pt idx="5">
                  <c:v>14.820835947145065</c:v>
                </c:pt>
                <c:pt idx="6">
                  <c:v>21.342003763888897</c:v>
                </c:pt>
                <c:pt idx="7">
                  <c:v>29.048838456404333</c:v>
                </c:pt>
                <c:pt idx="8">
                  <c:v>37.941340024691364</c:v>
                </c:pt>
                <c:pt idx="9">
                  <c:v>48.019508468750011</c:v>
                </c:pt>
                <c:pt idx="10">
                  <c:v>59.283343788580261</c:v>
                </c:pt>
                <c:pt idx="11">
                  <c:v>71.73284598418212</c:v>
                </c:pt>
                <c:pt idx="12">
                  <c:v>85.368015055555588</c:v>
                </c:pt>
                <c:pt idx="13">
                  <c:v>100.18885100270064</c:v>
                </c:pt>
                <c:pt idx="14">
                  <c:v>116.19535382561733</c:v>
                </c:pt>
                <c:pt idx="15">
                  <c:v>133.38752352430561</c:v>
                </c:pt>
                <c:pt idx="16">
                  <c:v>151.76536009876546</c:v>
                </c:pt>
                <c:pt idx="17">
                  <c:v>171.32886354899694</c:v>
                </c:pt>
                <c:pt idx="18">
                  <c:v>192.07803387500005</c:v>
                </c:pt>
                <c:pt idx="19">
                  <c:v>214.01287107677473</c:v>
                </c:pt>
                <c:pt idx="20">
                  <c:v>237.13337515432104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C16-4317-A9D4-057FC292A973}"/>
            </c:ext>
          </c:extLst>
        </c:ser>
        <c:ser>
          <c:idx val="1"/>
          <c:order val="1"/>
          <c:tx>
            <c:v>Rolling Resistance</c:v>
          </c:tx>
          <c:spPr>
            <a:ln w="95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Sheet1!$B$31:$B$51</c:f>
              <c:numCache>
                <c:formatCode>General</c:formatCode>
                <c:ptCount val="21"/>
                <c:pt idx="0">
                  <c:v>0</c:v>
                </c:pt>
                <c:pt idx="1">
                  <c:v>1.3888888888888888</c:v>
                </c:pt>
                <c:pt idx="2">
                  <c:v>2.7777777777777777</c:v>
                </c:pt>
                <c:pt idx="3">
                  <c:v>4.166666666666667</c:v>
                </c:pt>
                <c:pt idx="4">
                  <c:v>5.5555555555555554</c:v>
                </c:pt>
                <c:pt idx="5">
                  <c:v>6.9444444444444446</c:v>
                </c:pt>
                <c:pt idx="6">
                  <c:v>8.3333333333333339</c:v>
                </c:pt>
                <c:pt idx="7">
                  <c:v>9.7222222222222232</c:v>
                </c:pt>
                <c:pt idx="8">
                  <c:v>11.111111111111111</c:v>
                </c:pt>
                <c:pt idx="9">
                  <c:v>12.5</c:v>
                </c:pt>
                <c:pt idx="10">
                  <c:v>13.888888888888889</c:v>
                </c:pt>
                <c:pt idx="11">
                  <c:v>15.277777777777779</c:v>
                </c:pt>
                <c:pt idx="12">
                  <c:v>16.666666666666668</c:v>
                </c:pt>
                <c:pt idx="13">
                  <c:v>18.055555555555557</c:v>
                </c:pt>
                <c:pt idx="14">
                  <c:v>19.444444444444446</c:v>
                </c:pt>
                <c:pt idx="15">
                  <c:v>20.833333333333336</c:v>
                </c:pt>
                <c:pt idx="16">
                  <c:v>22.222222222222221</c:v>
                </c:pt>
                <c:pt idx="17">
                  <c:v>23.611111111111111</c:v>
                </c:pt>
                <c:pt idx="18">
                  <c:v>25</c:v>
                </c:pt>
                <c:pt idx="19">
                  <c:v>26.388888888888889</c:v>
                </c:pt>
                <c:pt idx="20">
                  <c:v>27.777777777777779</c:v>
                </c:pt>
              </c:numCache>
            </c:numRef>
          </c:xVal>
          <c:yVal>
            <c:numRef>
              <c:f>Sheet1!$N$31:$N$51</c:f>
              <c:numCache>
                <c:formatCode>General</c:formatCode>
                <c:ptCount val="21"/>
                <c:pt idx="0">
                  <c:v>424.18440000000004</c:v>
                </c:pt>
                <c:pt idx="1">
                  <c:v>424.18440000000004</c:v>
                </c:pt>
                <c:pt idx="2">
                  <c:v>424.18440000000004</c:v>
                </c:pt>
                <c:pt idx="3">
                  <c:v>424.18440000000004</c:v>
                </c:pt>
                <c:pt idx="4">
                  <c:v>424.18440000000004</c:v>
                </c:pt>
                <c:pt idx="5">
                  <c:v>424.18440000000004</c:v>
                </c:pt>
                <c:pt idx="6">
                  <c:v>424.18440000000004</c:v>
                </c:pt>
                <c:pt idx="7">
                  <c:v>424.18440000000004</c:v>
                </c:pt>
                <c:pt idx="8">
                  <c:v>424.18440000000004</c:v>
                </c:pt>
                <c:pt idx="9">
                  <c:v>424.18440000000004</c:v>
                </c:pt>
                <c:pt idx="10">
                  <c:v>424.18440000000004</c:v>
                </c:pt>
                <c:pt idx="11">
                  <c:v>424.18440000000004</c:v>
                </c:pt>
                <c:pt idx="12">
                  <c:v>424.18440000000004</c:v>
                </c:pt>
                <c:pt idx="13">
                  <c:v>424.18440000000004</c:v>
                </c:pt>
                <c:pt idx="14">
                  <c:v>424.18440000000004</c:v>
                </c:pt>
                <c:pt idx="15">
                  <c:v>424.18440000000004</c:v>
                </c:pt>
                <c:pt idx="16">
                  <c:v>424.18440000000004</c:v>
                </c:pt>
                <c:pt idx="17">
                  <c:v>424.18440000000004</c:v>
                </c:pt>
                <c:pt idx="18">
                  <c:v>424.18440000000004</c:v>
                </c:pt>
                <c:pt idx="19">
                  <c:v>424.18440000000004</c:v>
                </c:pt>
                <c:pt idx="20">
                  <c:v>424.18440000000004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C16-4317-A9D4-057FC292A973}"/>
            </c:ext>
          </c:extLst>
        </c:ser>
        <c:ser>
          <c:idx val="2"/>
          <c:order val="2"/>
          <c:tx>
            <c:v>Traction Force</c:v>
          </c:tx>
          <c:spPr>
            <a:ln w="95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3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Sheet1!$B$31:$B$51</c:f>
              <c:numCache>
                <c:formatCode>General</c:formatCode>
                <c:ptCount val="21"/>
                <c:pt idx="0">
                  <c:v>0</c:v>
                </c:pt>
                <c:pt idx="1">
                  <c:v>1.3888888888888888</c:v>
                </c:pt>
                <c:pt idx="2">
                  <c:v>2.7777777777777777</c:v>
                </c:pt>
                <c:pt idx="3">
                  <c:v>4.166666666666667</c:v>
                </c:pt>
                <c:pt idx="4">
                  <c:v>5.5555555555555554</c:v>
                </c:pt>
                <c:pt idx="5">
                  <c:v>6.9444444444444446</c:v>
                </c:pt>
                <c:pt idx="6">
                  <c:v>8.3333333333333339</c:v>
                </c:pt>
                <c:pt idx="7">
                  <c:v>9.7222222222222232</c:v>
                </c:pt>
                <c:pt idx="8">
                  <c:v>11.111111111111111</c:v>
                </c:pt>
                <c:pt idx="9">
                  <c:v>12.5</c:v>
                </c:pt>
                <c:pt idx="10">
                  <c:v>13.888888888888889</c:v>
                </c:pt>
                <c:pt idx="11">
                  <c:v>15.277777777777779</c:v>
                </c:pt>
                <c:pt idx="12">
                  <c:v>16.666666666666668</c:v>
                </c:pt>
                <c:pt idx="13">
                  <c:v>18.055555555555557</c:v>
                </c:pt>
                <c:pt idx="14">
                  <c:v>19.444444444444446</c:v>
                </c:pt>
                <c:pt idx="15">
                  <c:v>20.833333333333336</c:v>
                </c:pt>
                <c:pt idx="16">
                  <c:v>22.222222222222221</c:v>
                </c:pt>
                <c:pt idx="17">
                  <c:v>23.611111111111111</c:v>
                </c:pt>
                <c:pt idx="18">
                  <c:v>25</c:v>
                </c:pt>
                <c:pt idx="19">
                  <c:v>26.388888888888889</c:v>
                </c:pt>
                <c:pt idx="20">
                  <c:v>27.777777777777779</c:v>
                </c:pt>
              </c:numCache>
            </c:numRef>
          </c:xVal>
          <c:yVal>
            <c:numRef>
              <c:f>Sheet1!$R$31:$R$51</c:f>
              <c:numCache>
                <c:formatCode>General</c:formatCode>
                <c:ptCount val="21"/>
                <c:pt idx="0">
                  <c:v>424.18440000000004</c:v>
                </c:pt>
                <c:pt idx="1">
                  <c:v>1933.710790110136</c:v>
                </c:pt>
                <c:pt idx="2">
                  <c:v>3444.4228470960438</c:v>
                </c:pt>
                <c:pt idx="3">
                  <c:v>4956.3205709577232</c:v>
                </c:pt>
                <c:pt idx="4">
                  <c:v>6469.4039616951741</c:v>
                </c:pt>
                <c:pt idx="5">
                  <c:v>7983.6730193083968</c:v>
                </c:pt>
                <c:pt idx="6">
                  <c:v>9499.1277437973913</c:v>
                </c:pt>
                <c:pt idx="7">
                  <c:v>11015.768135162158</c:v>
                </c:pt>
                <c:pt idx="8">
                  <c:v>12533.594193402694</c:v>
                </c:pt>
                <c:pt idx="9">
                  <c:v>14052.605918519001</c:v>
                </c:pt>
                <c:pt idx="10">
                  <c:v>15572.803310511083</c:v>
                </c:pt>
                <c:pt idx="11">
                  <c:v>17094.186369378931</c:v>
                </c:pt>
                <c:pt idx="12">
                  <c:v>18616.755095122557</c:v>
                </c:pt>
                <c:pt idx="13">
                  <c:v>20140.509487741954</c:v>
                </c:pt>
                <c:pt idx="14">
                  <c:v>21665.44954723712</c:v>
                </c:pt>
                <c:pt idx="15">
                  <c:v>23191.575273608061</c:v>
                </c:pt>
                <c:pt idx="16">
                  <c:v>24718.886666854767</c:v>
                </c:pt>
                <c:pt idx="17">
                  <c:v>26247.383726977248</c:v>
                </c:pt>
                <c:pt idx="18">
                  <c:v>27777.066453975502</c:v>
                </c:pt>
                <c:pt idx="19">
                  <c:v>29307.934847849527</c:v>
                </c:pt>
                <c:pt idx="20">
                  <c:v>30839.988908599324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C16-4317-A9D4-057FC292A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9018488"/>
        <c:axId val="609018816"/>
      </c:scatterChart>
      <c:valAx>
        <c:axId val="609018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/>
                  <a:t>spped in m/s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018816"/>
        <c:crosses val="autoZero"/>
        <c:crossBetween val="midCat"/>
      </c:valAx>
      <c:valAx>
        <c:axId val="60901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0184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N"/>
              <a:t>Aerodynamic</a:t>
            </a:r>
            <a:r>
              <a:rPr lang="en-IN" baseline="0"/>
              <a:t> Force, Rolling Resistance &amp; Traction Force v/s Speed of Tata nexon EV</a:t>
            </a:r>
            <a:endParaRPr lang="en-IN"/>
          </a:p>
        </c:rich>
      </c:tx>
      <c:layout>
        <c:manualLayout>
          <c:xMode val="edge"/>
          <c:yMode val="edge"/>
          <c:x val="0.13326753169938263"/>
          <c:y val="2.46031746031746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528889874681159E-2"/>
          <c:y val="0.18475690538682665"/>
          <c:w val="0.90864012420982587"/>
          <c:h val="0.62774328208973873"/>
        </c:manualLayout>
      </c:layout>
      <c:scatterChart>
        <c:scatterStyle val="lineMarker"/>
        <c:varyColors val="0"/>
        <c:ser>
          <c:idx val="0"/>
          <c:order val="0"/>
          <c:tx>
            <c:v>Aerodynamic Force</c:v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Sheet1!$B$57:$B$77</c:f>
              <c:numCache>
                <c:formatCode>General</c:formatCode>
                <c:ptCount val="21"/>
                <c:pt idx="0">
                  <c:v>0</c:v>
                </c:pt>
                <c:pt idx="1">
                  <c:v>1.3888888888888888</c:v>
                </c:pt>
                <c:pt idx="2">
                  <c:v>2.7777777777777777</c:v>
                </c:pt>
                <c:pt idx="3">
                  <c:v>4.166666666666667</c:v>
                </c:pt>
                <c:pt idx="4">
                  <c:v>5.5555555555555554</c:v>
                </c:pt>
                <c:pt idx="5">
                  <c:v>6.9444444444444446</c:v>
                </c:pt>
                <c:pt idx="6">
                  <c:v>8.3333333333333339</c:v>
                </c:pt>
                <c:pt idx="7">
                  <c:v>9.7222222222222232</c:v>
                </c:pt>
                <c:pt idx="8">
                  <c:v>11.111111111111111</c:v>
                </c:pt>
                <c:pt idx="9">
                  <c:v>12.5</c:v>
                </c:pt>
                <c:pt idx="10">
                  <c:v>13.888888888888889</c:v>
                </c:pt>
                <c:pt idx="11">
                  <c:v>15.277777777777779</c:v>
                </c:pt>
                <c:pt idx="12">
                  <c:v>16.666666666666668</c:v>
                </c:pt>
                <c:pt idx="13">
                  <c:v>18.055555555555557</c:v>
                </c:pt>
                <c:pt idx="14">
                  <c:v>19.444444444444446</c:v>
                </c:pt>
                <c:pt idx="15">
                  <c:v>20.833333333333336</c:v>
                </c:pt>
                <c:pt idx="16">
                  <c:v>22.222222222222221</c:v>
                </c:pt>
                <c:pt idx="17">
                  <c:v>23.611111111111111</c:v>
                </c:pt>
                <c:pt idx="18">
                  <c:v>25</c:v>
                </c:pt>
                <c:pt idx="19">
                  <c:v>26.388888888888889</c:v>
                </c:pt>
                <c:pt idx="20">
                  <c:v>27.777777777777779</c:v>
                </c:pt>
              </c:numCache>
            </c:numRef>
          </c:xVal>
          <c:yVal>
            <c:numRef>
              <c:f>Sheet1!$I$57:$I$77</c:f>
              <c:numCache>
                <c:formatCode>General</c:formatCode>
                <c:ptCount val="21"/>
                <c:pt idx="0">
                  <c:v>0</c:v>
                </c:pt>
                <c:pt idx="1">
                  <c:v>0.87628478660300924</c:v>
                </c:pt>
                <c:pt idx="2">
                  <c:v>3.5051391464120369</c:v>
                </c:pt>
                <c:pt idx="3">
                  <c:v>7.8865630794270842</c:v>
                </c:pt>
                <c:pt idx="4">
                  <c:v>14.020556585648148</c:v>
                </c:pt>
                <c:pt idx="5">
                  <c:v>21.907119665075232</c:v>
                </c:pt>
                <c:pt idx="6">
                  <c:v>31.546252317708337</c:v>
                </c:pt>
                <c:pt idx="7">
                  <c:v>42.937954543547463</c:v>
                </c:pt>
                <c:pt idx="8">
                  <c:v>56.082226342592591</c:v>
                </c:pt>
                <c:pt idx="9">
                  <c:v>70.979067714843751</c:v>
                </c:pt>
                <c:pt idx="10">
                  <c:v>87.628478660300928</c:v>
                </c:pt>
                <c:pt idx="11">
                  <c:v>106.03045917896412</c:v>
                </c:pt>
                <c:pt idx="12">
                  <c:v>126.18500927083335</c:v>
                </c:pt>
                <c:pt idx="13">
                  <c:v>148.09212893590856</c:v>
                </c:pt>
                <c:pt idx="14">
                  <c:v>171.75181817418985</c:v>
                </c:pt>
                <c:pt idx="15">
                  <c:v>197.16407698567713</c:v>
                </c:pt>
                <c:pt idx="16">
                  <c:v>224.32890537037036</c:v>
                </c:pt>
                <c:pt idx="17">
                  <c:v>253.24630332826965</c:v>
                </c:pt>
                <c:pt idx="18">
                  <c:v>283.916270859375</c:v>
                </c:pt>
                <c:pt idx="19">
                  <c:v>316.33880796368635</c:v>
                </c:pt>
                <c:pt idx="20">
                  <c:v>350.51391464120371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57-4340-B751-485657240FA9}"/>
            </c:ext>
          </c:extLst>
        </c:ser>
        <c:ser>
          <c:idx val="1"/>
          <c:order val="1"/>
          <c:tx>
            <c:v>Rolling Resistance</c:v>
          </c:tx>
          <c:spPr>
            <a:ln w="95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Sheet1!$B$57:$B$77</c:f>
              <c:numCache>
                <c:formatCode>General</c:formatCode>
                <c:ptCount val="21"/>
                <c:pt idx="0">
                  <c:v>0</c:v>
                </c:pt>
                <c:pt idx="1">
                  <c:v>1.3888888888888888</c:v>
                </c:pt>
                <c:pt idx="2">
                  <c:v>2.7777777777777777</c:v>
                </c:pt>
                <c:pt idx="3">
                  <c:v>4.166666666666667</c:v>
                </c:pt>
                <c:pt idx="4">
                  <c:v>5.5555555555555554</c:v>
                </c:pt>
                <c:pt idx="5">
                  <c:v>6.9444444444444446</c:v>
                </c:pt>
                <c:pt idx="6">
                  <c:v>8.3333333333333339</c:v>
                </c:pt>
                <c:pt idx="7">
                  <c:v>9.7222222222222232</c:v>
                </c:pt>
                <c:pt idx="8">
                  <c:v>11.111111111111111</c:v>
                </c:pt>
                <c:pt idx="9">
                  <c:v>12.5</c:v>
                </c:pt>
                <c:pt idx="10">
                  <c:v>13.888888888888889</c:v>
                </c:pt>
                <c:pt idx="11">
                  <c:v>15.277777777777779</c:v>
                </c:pt>
                <c:pt idx="12">
                  <c:v>16.666666666666668</c:v>
                </c:pt>
                <c:pt idx="13">
                  <c:v>18.055555555555557</c:v>
                </c:pt>
                <c:pt idx="14">
                  <c:v>19.444444444444446</c:v>
                </c:pt>
                <c:pt idx="15">
                  <c:v>20.833333333333336</c:v>
                </c:pt>
                <c:pt idx="16">
                  <c:v>22.222222222222221</c:v>
                </c:pt>
                <c:pt idx="17">
                  <c:v>23.611111111111111</c:v>
                </c:pt>
                <c:pt idx="18">
                  <c:v>25</c:v>
                </c:pt>
                <c:pt idx="19">
                  <c:v>26.388888888888889</c:v>
                </c:pt>
                <c:pt idx="20">
                  <c:v>27.777777777777779</c:v>
                </c:pt>
              </c:numCache>
            </c:numRef>
          </c:xVal>
          <c:yVal>
            <c:numRef>
              <c:f>Sheet1!$N$57:$N$77</c:f>
              <c:numCache>
                <c:formatCode>General</c:formatCode>
                <c:ptCount val="21"/>
                <c:pt idx="0">
                  <c:v>242.69940000000003</c:v>
                </c:pt>
                <c:pt idx="1">
                  <c:v>242.69940000000003</c:v>
                </c:pt>
                <c:pt idx="2">
                  <c:v>242.69940000000003</c:v>
                </c:pt>
                <c:pt idx="3">
                  <c:v>242.69940000000003</c:v>
                </c:pt>
                <c:pt idx="4">
                  <c:v>242.69940000000003</c:v>
                </c:pt>
                <c:pt idx="5">
                  <c:v>242.69940000000003</c:v>
                </c:pt>
                <c:pt idx="6">
                  <c:v>242.69940000000003</c:v>
                </c:pt>
                <c:pt idx="7">
                  <c:v>242.69940000000003</c:v>
                </c:pt>
                <c:pt idx="8">
                  <c:v>242.69940000000003</c:v>
                </c:pt>
                <c:pt idx="9">
                  <c:v>242.69940000000003</c:v>
                </c:pt>
                <c:pt idx="10">
                  <c:v>242.69940000000003</c:v>
                </c:pt>
                <c:pt idx="11">
                  <c:v>242.69940000000003</c:v>
                </c:pt>
                <c:pt idx="12">
                  <c:v>242.69940000000003</c:v>
                </c:pt>
                <c:pt idx="13">
                  <c:v>242.69940000000003</c:v>
                </c:pt>
                <c:pt idx="14">
                  <c:v>242.69940000000003</c:v>
                </c:pt>
                <c:pt idx="15">
                  <c:v>242.69940000000003</c:v>
                </c:pt>
                <c:pt idx="16">
                  <c:v>242.69940000000003</c:v>
                </c:pt>
                <c:pt idx="17">
                  <c:v>242.69940000000003</c:v>
                </c:pt>
                <c:pt idx="18">
                  <c:v>242.69940000000003</c:v>
                </c:pt>
                <c:pt idx="19">
                  <c:v>242.69940000000003</c:v>
                </c:pt>
                <c:pt idx="20">
                  <c:v>242.69940000000003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57-4340-B751-485657240FA9}"/>
            </c:ext>
          </c:extLst>
        </c:ser>
        <c:ser>
          <c:idx val="2"/>
          <c:order val="2"/>
          <c:tx>
            <c:v>Traction Force</c:v>
          </c:tx>
          <c:spPr>
            <a:ln w="95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3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Sheet1!$B$57:$B$77</c:f>
              <c:numCache>
                <c:formatCode>General</c:formatCode>
                <c:ptCount val="21"/>
                <c:pt idx="0">
                  <c:v>0</c:v>
                </c:pt>
                <c:pt idx="1">
                  <c:v>1.3888888888888888</c:v>
                </c:pt>
                <c:pt idx="2">
                  <c:v>2.7777777777777777</c:v>
                </c:pt>
                <c:pt idx="3">
                  <c:v>4.166666666666667</c:v>
                </c:pt>
                <c:pt idx="4">
                  <c:v>5.5555555555555554</c:v>
                </c:pt>
                <c:pt idx="5">
                  <c:v>6.9444444444444446</c:v>
                </c:pt>
                <c:pt idx="6">
                  <c:v>8.3333333333333339</c:v>
                </c:pt>
                <c:pt idx="7">
                  <c:v>9.7222222222222232</c:v>
                </c:pt>
                <c:pt idx="8">
                  <c:v>11.111111111111111</c:v>
                </c:pt>
                <c:pt idx="9">
                  <c:v>12.5</c:v>
                </c:pt>
                <c:pt idx="10">
                  <c:v>13.888888888888889</c:v>
                </c:pt>
                <c:pt idx="11">
                  <c:v>15.277777777777779</c:v>
                </c:pt>
                <c:pt idx="12">
                  <c:v>16.666666666666668</c:v>
                </c:pt>
                <c:pt idx="13">
                  <c:v>18.055555555555557</c:v>
                </c:pt>
                <c:pt idx="14">
                  <c:v>19.444444444444446</c:v>
                </c:pt>
                <c:pt idx="15">
                  <c:v>20.833333333333336</c:v>
                </c:pt>
                <c:pt idx="16">
                  <c:v>22.222222222222221</c:v>
                </c:pt>
                <c:pt idx="17">
                  <c:v>23.611111111111111</c:v>
                </c:pt>
                <c:pt idx="18">
                  <c:v>25</c:v>
                </c:pt>
                <c:pt idx="19">
                  <c:v>26.388888888888889</c:v>
                </c:pt>
                <c:pt idx="20">
                  <c:v>27.777777777777779</c:v>
                </c:pt>
              </c:numCache>
            </c:numRef>
          </c:xVal>
          <c:yVal>
            <c:numRef>
              <c:f>Sheet1!$R$57:$R$77</c:f>
              <c:numCache>
                <c:formatCode>General</c:formatCode>
                <c:ptCount val="21"/>
                <c:pt idx="0">
                  <c:v>242.69940000000003</c:v>
                </c:pt>
                <c:pt idx="1">
                  <c:v>428.31284129795307</c:v>
                </c:pt>
                <c:pt idx="2">
                  <c:v>615.67885216911213</c:v>
                </c:pt>
                <c:pt idx="3">
                  <c:v>804.79743261347721</c:v>
                </c:pt>
                <c:pt idx="4">
                  <c:v>995.66858263104837</c:v>
                </c:pt>
                <c:pt idx="5">
                  <c:v>1188.2923022218256</c:v>
                </c:pt>
                <c:pt idx="6">
                  <c:v>1382.6685913858087</c:v>
                </c:pt>
                <c:pt idx="7">
                  <c:v>1578.7974501229978</c:v>
                </c:pt>
                <c:pt idx="8">
                  <c:v>1776.6788784333928</c:v>
                </c:pt>
                <c:pt idx="9">
                  <c:v>1976.3128763169941</c:v>
                </c:pt>
                <c:pt idx="10">
                  <c:v>2177.6994437738017</c:v>
                </c:pt>
                <c:pt idx="11">
                  <c:v>2380.8385808038147</c:v>
                </c:pt>
                <c:pt idx="12">
                  <c:v>2585.7302874070338</c:v>
                </c:pt>
                <c:pt idx="13">
                  <c:v>2792.3745635834593</c:v>
                </c:pt>
                <c:pt idx="14">
                  <c:v>3000.7714093330906</c:v>
                </c:pt>
                <c:pt idx="15">
                  <c:v>3210.9208246559278</c:v>
                </c:pt>
                <c:pt idx="16">
                  <c:v>3422.8228095519707</c:v>
                </c:pt>
                <c:pt idx="17">
                  <c:v>3636.4773640212202</c:v>
                </c:pt>
                <c:pt idx="18">
                  <c:v>3851.8844880636757</c:v>
                </c:pt>
                <c:pt idx="19">
                  <c:v>4069.0441816793368</c:v>
                </c:pt>
                <c:pt idx="20">
                  <c:v>4287.9564448682049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257-4340-B751-485657240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1078528"/>
        <c:axId val="621068688"/>
      </c:scatterChart>
      <c:valAx>
        <c:axId val="621078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/>
                  <a:t>speed</a:t>
                </a:r>
                <a:r>
                  <a:rPr lang="en-IN" baseline="0"/>
                  <a:t> in m/s</a:t>
                </a:r>
                <a:endParaRPr lang="en-IN"/>
              </a:p>
            </c:rich>
          </c:tx>
          <c:layout>
            <c:manualLayout>
              <c:xMode val="edge"/>
              <c:yMode val="edge"/>
              <c:x val="0.42642637980111642"/>
              <c:y val="0.870272465941757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1068688"/>
        <c:crosses val="autoZero"/>
        <c:crossBetween val="midCat"/>
      </c:valAx>
      <c:valAx>
        <c:axId val="621068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10785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N"/>
              <a:t>Aerodynamic</a:t>
            </a:r>
            <a:r>
              <a:rPr lang="en-IN" baseline="0"/>
              <a:t> Force, Rolling Resistance &amp; Traction Force v/s Speed of MG ZS EV</a:t>
            </a:r>
            <a:endParaRPr lang="en-IN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Aerodynamic Force</c:v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Sheet1!$B$83:$B$103</c:f>
              <c:numCache>
                <c:formatCode>General</c:formatCode>
                <c:ptCount val="21"/>
                <c:pt idx="0">
                  <c:v>0</c:v>
                </c:pt>
                <c:pt idx="1">
                  <c:v>1.3888888888888888</c:v>
                </c:pt>
                <c:pt idx="2">
                  <c:v>2.7777777777777777</c:v>
                </c:pt>
                <c:pt idx="3">
                  <c:v>4.166666666666667</c:v>
                </c:pt>
                <c:pt idx="4">
                  <c:v>5.5555555555555554</c:v>
                </c:pt>
                <c:pt idx="5">
                  <c:v>6.9444444444444446</c:v>
                </c:pt>
                <c:pt idx="6">
                  <c:v>8.3333333333333339</c:v>
                </c:pt>
                <c:pt idx="7">
                  <c:v>9.7222222222222232</c:v>
                </c:pt>
                <c:pt idx="8">
                  <c:v>11.111111111111111</c:v>
                </c:pt>
                <c:pt idx="9">
                  <c:v>12.5</c:v>
                </c:pt>
                <c:pt idx="10">
                  <c:v>13.888888888888889</c:v>
                </c:pt>
                <c:pt idx="11">
                  <c:v>15.277777777777779</c:v>
                </c:pt>
                <c:pt idx="12">
                  <c:v>16.666666666666668</c:v>
                </c:pt>
                <c:pt idx="13">
                  <c:v>18.055555555555557</c:v>
                </c:pt>
                <c:pt idx="14">
                  <c:v>19.444444444444446</c:v>
                </c:pt>
                <c:pt idx="15">
                  <c:v>20.833333333333336</c:v>
                </c:pt>
                <c:pt idx="16">
                  <c:v>22.222222222222221</c:v>
                </c:pt>
                <c:pt idx="17">
                  <c:v>23.611111111111111</c:v>
                </c:pt>
                <c:pt idx="18">
                  <c:v>25</c:v>
                </c:pt>
                <c:pt idx="19">
                  <c:v>26.388888888888889</c:v>
                </c:pt>
                <c:pt idx="20">
                  <c:v>27.777777777777779</c:v>
                </c:pt>
              </c:numCache>
            </c:numRef>
          </c:xVal>
          <c:yVal>
            <c:numRef>
              <c:f>Sheet1!$I$83:$I$103</c:f>
              <c:numCache>
                <c:formatCode>General</c:formatCode>
                <c:ptCount val="21"/>
                <c:pt idx="0">
                  <c:v>0</c:v>
                </c:pt>
                <c:pt idx="1">
                  <c:v>0.85351587890624991</c:v>
                </c:pt>
                <c:pt idx="2">
                  <c:v>3.4140635156249997</c:v>
                </c:pt>
                <c:pt idx="3">
                  <c:v>7.6816429101562509</c:v>
                </c:pt>
                <c:pt idx="4">
                  <c:v>13.656254062499999</c:v>
                </c:pt>
                <c:pt idx="5">
                  <c:v>21.33789697265625</c:v>
                </c:pt>
                <c:pt idx="6">
                  <c:v>30.726571640625004</c:v>
                </c:pt>
                <c:pt idx="7">
                  <c:v>41.822278066406255</c:v>
                </c:pt>
                <c:pt idx="8">
                  <c:v>54.625016249999994</c:v>
                </c:pt>
                <c:pt idx="9">
                  <c:v>69.134786191406249</c:v>
                </c:pt>
                <c:pt idx="10">
                  <c:v>85.351587890624998</c:v>
                </c:pt>
                <c:pt idx="11">
                  <c:v>103.27542134765625</c:v>
                </c:pt>
                <c:pt idx="12">
                  <c:v>122.90628656250001</c:v>
                </c:pt>
                <c:pt idx="13">
                  <c:v>144.24418353515625</c:v>
                </c:pt>
                <c:pt idx="14">
                  <c:v>167.28911226562502</c:v>
                </c:pt>
                <c:pt idx="15">
                  <c:v>192.04107275390629</c:v>
                </c:pt>
                <c:pt idx="16">
                  <c:v>218.50006499999998</c:v>
                </c:pt>
                <c:pt idx="17">
                  <c:v>246.66608900390622</c:v>
                </c:pt>
                <c:pt idx="18">
                  <c:v>276.539144765625</c:v>
                </c:pt>
                <c:pt idx="19">
                  <c:v>308.11923228515622</c:v>
                </c:pt>
                <c:pt idx="20">
                  <c:v>341.40635156249999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41-4A14-B01E-EF41E986AB87}"/>
            </c:ext>
          </c:extLst>
        </c:ser>
        <c:ser>
          <c:idx val="1"/>
          <c:order val="1"/>
          <c:tx>
            <c:v>Rolling Resistance</c:v>
          </c:tx>
          <c:spPr>
            <a:ln w="95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Sheet1!$B$83:$B$103</c:f>
              <c:numCache>
                <c:formatCode>General</c:formatCode>
                <c:ptCount val="21"/>
                <c:pt idx="0">
                  <c:v>0</c:v>
                </c:pt>
                <c:pt idx="1">
                  <c:v>1.3888888888888888</c:v>
                </c:pt>
                <c:pt idx="2">
                  <c:v>2.7777777777777777</c:v>
                </c:pt>
                <c:pt idx="3">
                  <c:v>4.166666666666667</c:v>
                </c:pt>
                <c:pt idx="4">
                  <c:v>5.5555555555555554</c:v>
                </c:pt>
                <c:pt idx="5">
                  <c:v>6.9444444444444446</c:v>
                </c:pt>
                <c:pt idx="6">
                  <c:v>8.3333333333333339</c:v>
                </c:pt>
                <c:pt idx="7">
                  <c:v>9.7222222222222232</c:v>
                </c:pt>
                <c:pt idx="8">
                  <c:v>11.111111111111111</c:v>
                </c:pt>
                <c:pt idx="9">
                  <c:v>12.5</c:v>
                </c:pt>
                <c:pt idx="10">
                  <c:v>13.888888888888889</c:v>
                </c:pt>
                <c:pt idx="11">
                  <c:v>15.277777777777779</c:v>
                </c:pt>
                <c:pt idx="12">
                  <c:v>16.666666666666668</c:v>
                </c:pt>
                <c:pt idx="13">
                  <c:v>18.055555555555557</c:v>
                </c:pt>
                <c:pt idx="14">
                  <c:v>19.444444444444446</c:v>
                </c:pt>
                <c:pt idx="15">
                  <c:v>20.833333333333336</c:v>
                </c:pt>
                <c:pt idx="16">
                  <c:v>22.222222222222221</c:v>
                </c:pt>
                <c:pt idx="17">
                  <c:v>23.611111111111111</c:v>
                </c:pt>
                <c:pt idx="18">
                  <c:v>25</c:v>
                </c:pt>
                <c:pt idx="19">
                  <c:v>26.388888888888889</c:v>
                </c:pt>
                <c:pt idx="20">
                  <c:v>27.777777777777779</c:v>
                </c:pt>
              </c:numCache>
            </c:numRef>
          </c:xVal>
          <c:yVal>
            <c:numRef>
              <c:f>Sheet1!$N$83:$N$103</c:f>
              <c:numCache>
                <c:formatCode>General</c:formatCode>
                <c:ptCount val="21"/>
                <c:pt idx="0">
                  <c:v>385.72920000000005</c:v>
                </c:pt>
                <c:pt idx="1">
                  <c:v>385.72920000000005</c:v>
                </c:pt>
                <c:pt idx="2">
                  <c:v>385.72920000000005</c:v>
                </c:pt>
                <c:pt idx="3">
                  <c:v>385.72920000000005</c:v>
                </c:pt>
                <c:pt idx="4">
                  <c:v>385.72920000000005</c:v>
                </c:pt>
                <c:pt idx="5">
                  <c:v>385.72920000000005</c:v>
                </c:pt>
                <c:pt idx="6">
                  <c:v>385.72920000000005</c:v>
                </c:pt>
                <c:pt idx="7">
                  <c:v>385.72920000000005</c:v>
                </c:pt>
                <c:pt idx="8">
                  <c:v>385.72920000000005</c:v>
                </c:pt>
                <c:pt idx="9">
                  <c:v>385.72920000000005</c:v>
                </c:pt>
                <c:pt idx="10">
                  <c:v>385.72920000000005</c:v>
                </c:pt>
                <c:pt idx="11">
                  <c:v>385.72920000000005</c:v>
                </c:pt>
                <c:pt idx="12">
                  <c:v>385.72920000000005</c:v>
                </c:pt>
                <c:pt idx="13">
                  <c:v>385.72920000000005</c:v>
                </c:pt>
                <c:pt idx="14">
                  <c:v>385.72920000000005</c:v>
                </c:pt>
                <c:pt idx="15">
                  <c:v>385.72920000000005</c:v>
                </c:pt>
                <c:pt idx="16">
                  <c:v>385.72920000000005</c:v>
                </c:pt>
                <c:pt idx="17">
                  <c:v>385.72920000000005</c:v>
                </c:pt>
                <c:pt idx="18">
                  <c:v>385.72920000000005</c:v>
                </c:pt>
                <c:pt idx="19">
                  <c:v>385.72920000000005</c:v>
                </c:pt>
                <c:pt idx="20">
                  <c:v>385.72920000000005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141-4A14-B01E-EF41E986AB87}"/>
            </c:ext>
          </c:extLst>
        </c:ser>
        <c:ser>
          <c:idx val="2"/>
          <c:order val="2"/>
          <c:tx>
            <c:v>Traction Force</c:v>
          </c:tx>
          <c:spPr>
            <a:ln w="95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3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Sheet1!$B$83:$B$103</c:f>
              <c:numCache>
                <c:formatCode>General</c:formatCode>
                <c:ptCount val="21"/>
                <c:pt idx="0">
                  <c:v>0</c:v>
                </c:pt>
                <c:pt idx="1">
                  <c:v>1.3888888888888888</c:v>
                </c:pt>
                <c:pt idx="2">
                  <c:v>2.7777777777777777</c:v>
                </c:pt>
                <c:pt idx="3">
                  <c:v>4.166666666666667</c:v>
                </c:pt>
                <c:pt idx="4">
                  <c:v>5.5555555555555554</c:v>
                </c:pt>
                <c:pt idx="5">
                  <c:v>6.9444444444444446</c:v>
                </c:pt>
                <c:pt idx="6">
                  <c:v>8.3333333333333339</c:v>
                </c:pt>
                <c:pt idx="7">
                  <c:v>9.7222222222222232</c:v>
                </c:pt>
                <c:pt idx="8">
                  <c:v>11.111111111111111</c:v>
                </c:pt>
                <c:pt idx="9">
                  <c:v>12.5</c:v>
                </c:pt>
                <c:pt idx="10">
                  <c:v>13.888888888888889</c:v>
                </c:pt>
                <c:pt idx="11">
                  <c:v>15.277777777777779</c:v>
                </c:pt>
                <c:pt idx="12">
                  <c:v>16.666666666666668</c:v>
                </c:pt>
                <c:pt idx="13">
                  <c:v>18.055555555555557</c:v>
                </c:pt>
                <c:pt idx="14">
                  <c:v>19.444444444444446</c:v>
                </c:pt>
                <c:pt idx="15">
                  <c:v>20.833333333333336</c:v>
                </c:pt>
                <c:pt idx="16">
                  <c:v>22.222222222222221</c:v>
                </c:pt>
                <c:pt idx="17">
                  <c:v>23.611111111111111</c:v>
                </c:pt>
                <c:pt idx="18">
                  <c:v>25</c:v>
                </c:pt>
                <c:pt idx="19">
                  <c:v>26.388888888888889</c:v>
                </c:pt>
                <c:pt idx="20">
                  <c:v>27.777777777777779</c:v>
                </c:pt>
              </c:numCache>
            </c:numRef>
          </c:xVal>
          <c:yVal>
            <c:numRef>
              <c:f>Sheet1!$R$83:$R$103</c:f>
              <c:numCache>
                <c:formatCode>General</c:formatCode>
                <c:ptCount val="21"/>
                <c:pt idx="0">
                  <c:v>385.72920000000005</c:v>
                </c:pt>
                <c:pt idx="1">
                  <c:v>719.57729582470574</c:v>
                </c:pt>
                <c:pt idx="2">
                  <c:v>1055.132423407224</c:v>
                </c:pt>
                <c:pt idx="3">
                  <c:v>1392.3945827475548</c:v>
                </c:pt>
                <c:pt idx="4">
                  <c:v>1731.3637738456978</c:v>
                </c:pt>
                <c:pt idx="5">
                  <c:v>2072.0399967016542</c:v>
                </c:pt>
                <c:pt idx="6">
                  <c:v>2414.423251315422</c:v>
                </c:pt>
                <c:pt idx="7">
                  <c:v>2758.5135376870035</c:v>
                </c:pt>
                <c:pt idx="8">
                  <c:v>3104.3108558163958</c:v>
                </c:pt>
                <c:pt idx="9">
                  <c:v>3451.8152057036018</c:v>
                </c:pt>
                <c:pt idx="10">
                  <c:v>3801.0265873486205</c:v>
                </c:pt>
                <c:pt idx="11">
                  <c:v>4151.9450007514506</c:v>
                </c:pt>
                <c:pt idx="12">
                  <c:v>4504.5704459120943</c:v>
                </c:pt>
                <c:pt idx="13">
                  <c:v>4858.9029228305499</c:v>
                </c:pt>
                <c:pt idx="14">
                  <c:v>5214.9424315068181</c:v>
                </c:pt>
                <c:pt idx="15">
                  <c:v>5572.6889719408991</c:v>
                </c:pt>
                <c:pt idx="16">
                  <c:v>5932.142544132791</c:v>
                </c:pt>
                <c:pt idx="17">
                  <c:v>6293.3031480824975</c:v>
                </c:pt>
                <c:pt idx="18">
                  <c:v>6656.1707837900149</c:v>
                </c:pt>
                <c:pt idx="19">
                  <c:v>7020.7454512553468</c:v>
                </c:pt>
                <c:pt idx="20">
                  <c:v>7387.0271504784905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141-4A14-B01E-EF41E986A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6619960"/>
        <c:axId val="616621600"/>
      </c:scatterChart>
      <c:valAx>
        <c:axId val="616619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/>
                  <a:t>Speed</a:t>
                </a:r>
                <a:r>
                  <a:rPr lang="en-IN" baseline="0"/>
                  <a:t> in m/s</a:t>
                </a:r>
                <a:endParaRPr lang="en-IN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6621600"/>
        <c:crosses val="autoZero"/>
        <c:crossBetween val="midCat"/>
      </c:valAx>
      <c:valAx>
        <c:axId val="616621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66199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N"/>
              <a:t>Aeordynamic</a:t>
            </a:r>
            <a:r>
              <a:rPr lang="en-IN" baseline="0"/>
              <a:t> Force, Rolling Resistance &amp; Traction Force v/s Speed of Hyundai Kona</a:t>
            </a:r>
            <a:endParaRPr lang="en-IN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Aerodynamic Force</c:v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Sheet1!$B$109:$B$129</c:f>
              <c:numCache>
                <c:formatCode>General</c:formatCode>
                <c:ptCount val="21"/>
                <c:pt idx="0">
                  <c:v>0</c:v>
                </c:pt>
                <c:pt idx="1">
                  <c:v>1.3888888888888888</c:v>
                </c:pt>
                <c:pt idx="2">
                  <c:v>2.7777777777777777</c:v>
                </c:pt>
                <c:pt idx="3">
                  <c:v>4.166666666666667</c:v>
                </c:pt>
                <c:pt idx="4">
                  <c:v>5.5555555555555554</c:v>
                </c:pt>
                <c:pt idx="5">
                  <c:v>6.9444444444444446</c:v>
                </c:pt>
                <c:pt idx="6">
                  <c:v>8.3333333333333339</c:v>
                </c:pt>
                <c:pt idx="7">
                  <c:v>9.7222222222222232</c:v>
                </c:pt>
                <c:pt idx="8">
                  <c:v>11.111111111111111</c:v>
                </c:pt>
                <c:pt idx="9">
                  <c:v>12.5</c:v>
                </c:pt>
                <c:pt idx="10">
                  <c:v>13.888888888888889</c:v>
                </c:pt>
                <c:pt idx="11">
                  <c:v>15.277777777777779</c:v>
                </c:pt>
                <c:pt idx="12">
                  <c:v>16.666666666666668</c:v>
                </c:pt>
                <c:pt idx="13">
                  <c:v>18.055555555555557</c:v>
                </c:pt>
                <c:pt idx="14">
                  <c:v>19.444444444444446</c:v>
                </c:pt>
                <c:pt idx="15">
                  <c:v>20.833333333333336</c:v>
                </c:pt>
                <c:pt idx="16">
                  <c:v>22.222222222222221</c:v>
                </c:pt>
                <c:pt idx="17">
                  <c:v>23.611111111111111</c:v>
                </c:pt>
                <c:pt idx="18">
                  <c:v>25</c:v>
                </c:pt>
                <c:pt idx="19">
                  <c:v>26.388888888888889</c:v>
                </c:pt>
                <c:pt idx="20">
                  <c:v>27.777777777777779</c:v>
                </c:pt>
              </c:numCache>
            </c:numRef>
          </c:xVal>
          <c:yVal>
            <c:numRef>
              <c:f>Sheet1!$I$109:$I$129</c:f>
              <c:numCache>
                <c:formatCode>General</c:formatCode>
                <c:ptCount val="21"/>
                <c:pt idx="0">
                  <c:v>0</c:v>
                </c:pt>
                <c:pt idx="1">
                  <c:v>0.82305750868055549</c:v>
                </c:pt>
                <c:pt idx="2">
                  <c:v>3.292230034722222</c:v>
                </c:pt>
                <c:pt idx="3">
                  <c:v>7.4075175781250016</c:v>
                </c:pt>
                <c:pt idx="4">
                  <c:v>13.168920138888888</c:v>
                </c:pt>
                <c:pt idx="5">
                  <c:v>20.576437717013889</c:v>
                </c:pt>
                <c:pt idx="6">
                  <c:v>29.630070312500006</c:v>
                </c:pt>
                <c:pt idx="7">
                  <c:v>40.329817925347228</c:v>
                </c:pt>
                <c:pt idx="8">
                  <c:v>52.675680555555552</c:v>
                </c:pt>
                <c:pt idx="9">
                  <c:v>66.667658203125001</c:v>
                </c:pt>
                <c:pt idx="10">
                  <c:v>82.305750868055554</c:v>
                </c:pt>
                <c:pt idx="11">
                  <c:v>99.589958550347234</c:v>
                </c:pt>
                <c:pt idx="12">
                  <c:v>118.52028125000002</c:v>
                </c:pt>
                <c:pt idx="13">
                  <c:v>139.09671896701391</c:v>
                </c:pt>
                <c:pt idx="14">
                  <c:v>161.31927170138891</c:v>
                </c:pt>
                <c:pt idx="15">
                  <c:v>185.18793945312504</c:v>
                </c:pt>
                <c:pt idx="16">
                  <c:v>210.70272222222221</c:v>
                </c:pt>
                <c:pt idx="17">
                  <c:v>237.86362000868053</c:v>
                </c:pt>
                <c:pt idx="18">
                  <c:v>266.6706328125</c:v>
                </c:pt>
                <c:pt idx="19">
                  <c:v>297.12376063368055</c:v>
                </c:pt>
                <c:pt idx="20">
                  <c:v>329.22300347222222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4A-41FD-B2C4-6193044D44EA}"/>
            </c:ext>
          </c:extLst>
        </c:ser>
        <c:ser>
          <c:idx val="1"/>
          <c:order val="1"/>
          <c:tx>
            <c:v>Rolling Resistance</c:v>
          </c:tx>
          <c:spPr>
            <a:ln w="95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Sheet1!$B$109:$B$129</c:f>
              <c:numCache>
                <c:formatCode>General</c:formatCode>
                <c:ptCount val="21"/>
                <c:pt idx="0">
                  <c:v>0</c:v>
                </c:pt>
                <c:pt idx="1">
                  <c:v>1.3888888888888888</c:v>
                </c:pt>
                <c:pt idx="2">
                  <c:v>2.7777777777777777</c:v>
                </c:pt>
                <c:pt idx="3">
                  <c:v>4.166666666666667</c:v>
                </c:pt>
                <c:pt idx="4">
                  <c:v>5.5555555555555554</c:v>
                </c:pt>
                <c:pt idx="5">
                  <c:v>6.9444444444444446</c:v>
                </c:pt>
                <c:pt idx="6">
                  <c:v>8.3333333333333339</c:v>
                </c:pt>
                <c:pt idx="7">
                  <c:v>9.7222222222222232</c:v>
                </c:pt>
                <c:pt idx="8">
                  <c:v>11.111111111111111</c:v>
                </c:pt>
                <c:pt idx="9">
                  <c:v>12.5</c:v>
                </c:pt>
                <c:pt idx="10">
                  <c:v>13.888888888888889</c:v>
                </c:pt>
                <c:pt idx="11">
                  <c:v>15.277777777777779</c:v>
                </c:pt>
                <c:pt idx="12">
                  <c:v>16.666666666666668</c:v>
                </c:pt>
                <c:pt idx="13">
                  <c:v>18.055555555555557</c:v>
                </c:pt>
                <c:pt idx="14">
                  <c:v>19.444444444444446</c:v>
                </c:pt>
                <c:pt idx="15">
                  <c:v>20.833333333333336</c:v>
                </c:pt>
                <c:pt idx="16">
                  <c:v>22.222222222222221</c:v>
                </c:pt>
                <c:pt idx="17">
                  <c:v>23.611111111111111</c:v>
                </c:pt>
                <c:pt idx="18">
                  <c:v>25</c:v>
                </c:pt>
                <c:pt idx="19">
                  <c:v>26.388888888888889</c:v>
                </c:pt>
                <c:pt idx="20">
                  <c:v>27.777777777777779</c:v>
                </c:pt>
              </c:numCache>
            </c:numRef>
          </c:xVal>
          <c:yVal>
            <c:numRef>
              <c:f>Sheet1!$N$109:$N$129</c:f>
              <c:numCache>
                <c:formatCode>General</c:formatCode>
                <c:ptCount val="21"/>
                <c:pt idx="0">
                  <c:v>396.32400000000001</c:v>
                </c:pt>
                <c:pt idx="1">
                  <c:v>396.32400000000001</c:v>
                </c:pt>
                <c:pt idx="2">
                  <c:v>396.32400000000001</c:v>
                </c:pt>
                <c:pt idx="3">
                  <c:v>396.32400000000001</c:v>
                </c:pt>
                <c:pt idx="4">
                  <c:v>396.32400000000001</c:v>
                </c:pt>
                <c:pt idx="5">
                  <c:v>396.32400000000001</c:v>
                </c:pt>
                <c:pt idx="6">
                  <c:v>396.32400000000001</c:v>
                </c:pt>
                <c:pt idx="7">
                  <c:v>396.32400000000001</c:v>
                </c:pt>
                <c:pt idx="8">
                  <c:v>396.32400000000001</c:v>
                </c:pt>
                <c:pt idx="9">
                  <c:v>396.32400000000001</c:v>
                </c:pt>
                <c:pt idx="10">
                  <c:v>396.32400000000001</c:v>
                </c:pt>
                <c:pt idx="11">
                  <c:v>396.32400000000001</c:v>
                </c:pt>
                <c:pt idx="12">
                  <c:v>396.32400000000001</c:v>
                </c:pt>
                <c:pt idx="13">
                  <c:v>396.32400000000001</c:v>
                </c:pt>
                <c:pt idx="14">
                  <c:v>396.32400000000001</c:v>
                </c:pt>
                <c:pt idx="15">
                  <c:v>396.32400000000001</c:v>
                </c:pt>
                <c:pt idx="16">
                  <c:v>396.32400000000001</c:v>
                </c:pt>
                <c:pt idx="17">
                  <c:v>396.32400000000001</c:v>
                </c:pt>
                <c:pt idx="18">
                  <c:v>396.32400000000001</c:v>
                </c:pt>
                <c:pt idx="19">
                  <c:v>396.32400000000001</c:v>
                </c:pt>
                <c:pt idx="20">
                  <c:v>396.32400000000001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54A-41FD-B2C4-6193044D44EA}"/>
            </c:ext>
          </c:extLst>
        </c:ser>
        <c:ser>
          <c:idx val="2"/>
          <c:order val="2"/>
          <c:tx>
            <c:v>Traction Force</c:v>
          </c:tx>
          <c:spPr>
            <a:ln w="95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3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Sheet1!$B$109:$B$129</c:f>
              <c:numCache>
                <c:formatCode>General</c:formatCode>
                <c:ptCount val="21"/>
                <c:pt idx="0">
                  <c:v>0</c:v>
                </c:pt>
                <c:pt idx="1">
                  <c:v>1.3888888888888888</c:v>
                </c:pt>
                <c:pt idx="2">
                  <c:v>2.7777777777777777</c:v>
                </c:pt>
                <c:pt idx="3">
                  <c:v>4.166666666666667</c:v>
                </c:pt>
                <c:pt idx="4">
                  <c:v>5.5555555555555554</c:v>
                </c:pt>
                <c:pt idx="5">
                  <c:v>6.9444444444444446</c:v>
                </c:pt>
                <c:pt idx="6">
                  <c:v>8.3333333333333339</c:v>
                </c:pt>
                <c:pt idx="7">
                  <c:v>9.7222222222222232</c:v>
                </c:pt>
                <c:pt idx="8">
                  <c:v>11.111111111111111</c:v>
                </c:pt>
                <c:pt idx="9">
                  <c:v>12.5</c:v>
                </c:pt>
                <c:pt idx="10">
                  <c:v>13.888888888888889</c:v>
                </c:pt>
                <c:pt idx="11">
                  <c:v>15.277777777777779</c:v>
                </c:pt>
                <c:pt idx="12">
                  <c:v>16.666666666666668</c:v>
                </c:pt>
                <c:pt idx="13">
                  <c:v>18.055555555555557</c:v>
                </c:pt>
                <c:pt idx="14">
                  <c:v>19.444444444444446</c:v>
                </c:pt>
                <c:pt idx="15">
                  <c:v>20.833333333333336</c:v>
                </c:pt>
                <c:pt idx="16">
                  <c:v>22.222222222222221</c:v>
                </c:pt>
                <c:pt idx="17">
                  <c:v>23.611111111111111</c:v>
                </c:pt>
                <c:pt idx="18">
                  <c:v>25</c:v>
                </c:pt>
                <c:pt idx="19">
                  <c:v>26.388888888888889</c:v>
                </c:pt>
                <c:pt idx="20">
                  <c:v>27.777777777777779</c:v>
                </c:pt>
              </c:numCache>
            </c:numRef>
          </c:xVal>
          <c:yVal>
            <c:numRef>
              <c:f>Sheet1!$R$109:$R$129</c:f>
              <c:numCache>
                <c:formatCode>General</c:formatCode>
                <c:ptCount val="21"/>
                <c:pt idx="0">
                  <c:v>396.32400000000001</c:v>
                </c:pt>
                <c:pt idx="1">
                  <c:v>822.23123259285569</c:v>
                </c:pt>
                <c:pt idx="2">
                  <c:v>1249.7845802030724</c:v>
                </c:pt>
                <c:pt idx="3">
                  <c:v>1678.9840428306504</c:v>
                </c:pt>
                <c:pt idx="4">
                  <c:v>2109.8296204755893</c:v>
                </c:pt>
                <c:pt idx="5">
                  <c:v>2542.3213131378898</c:v>
                </c:pt>
                <c:pt idx="6">
                  <c:v>2976.4591208175507</c:v>
                </c:pt>
                <c:pt idx="7">
                  <c:v>3412.2430435145729</c:v>
                </c:pt>
                <c:pt idx="8">
                  <c:v>3849.6730812289566</c:v>
                </c:pt>
                <c:pt idx="9">
                  <c:v>4288.7492339607006</c:v>
                </c:pt>
                <c:pt idx="10">
                  <c:v>4729.4715017098069</c:v>
                </c:pt>
                <c:pt idx="11">
                  <c:v>5171.8398844762733</c:v>
                </c:pt>
                <c:pt idx="12">
                  <c:v>5615.8543822601014</c:v>
                </c:pt>
                <c:pt idx="13">
                  <c:v>6061.5149950612904</c:v>
                </c:pt>
                <c:pt idx="14">
                  <c:v>6508.8217228798403</c:v>
                </c:pt>
                <c:pt idx="15">
                  <c:v>6957.774565715752</c:v>
                </c:pt>
                <c:pt idx="16">
                  <c:v>7408.3735235690237</c:v>
                </c:pt>
                <c:pt idx="17">
                  <c:v>7860.6185964396564</c:v>
                </c:pt>
                <c:pt idx="18">
                  <c:v>8314.5097843276508</c:v>
                </c:pt>
                <c:pt idx="19">
                  <c:v>8770.0470872330079</c:v>
                </c:pt>
                <c:pt idx="20">
                  <c:v>9227.230505155725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54A-41FD-B2C4-6193044D4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9096744"/>
        <c:axId val="489095432"/>
      </c:scatterChart>
      <c:valAx>
        <c:axId val="489096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/>
                  <a:t>speed</a:t>
                </a:r>
                <a:r>
                  <a:rPr lang="en-IN" baseline="0"/>
                  <a:t> in m/s</a:t>
                </a:r>
                <a:endParaRPr lang="en-IN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9095432"/>
        <c:crosses val="autoZero"/>
        <c:crossBetween val="midCat"/>
      </c:valAx>
      <c:valAx>
        <c:axId val="489095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90967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N"/>
              <a:t>Aerodynamic</a:t>
            </a:r>
            <a:r>
              <a:rPr lang="en-IN" baseline="0"/>
              <a:t> Force, Rolling Resistance &amp; Traction Force v/s Speed of Ather 450X</a:t>
            </a:r>
            <a:endParaRPr lang="en-IN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Aerodynamic Force</c:v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Sheet1!$B$135:$B$143</c:f>
              <c:numCache>
                <c:formatCode>General</c:formatCode>
                <c:ptCount val="9"/>
                <c:pt idx="0">
                  <c:v>0</c:v>
                </c:pt>
                <c:pt idx="1">
                  <c:v>1.3888888888888888</c:v>
                </c:pt>
                <c:pt idx="2">
                  <c:v>2.7777777777777777</c:v>
                </c:pt>
                <c:pt idx="3">
                  <c:v>4.166666666666667</c:v>
                </c:pt>
                <c:pt idx="4">
                  <c:v>5.5555555555555554</c:v>
                </c:pt>
                <c:pt idx="5">
                  <c:v>6.9444444444444446</c:v>
                </c:pt>
                <c:pt idx="6">
                  <c:v>8.3333333333333339</c:v>
                </c:pt>
                <c:pt idx="7">
                  <c:v>9.7222222222222232</c:v>
                </c:pt>
                <c:pt idx="8">
                  <c:v>11.111111111111111</c:v>
                </c:pt>
              </c:numCache>
            </c:numRef>
          </c:xVal>
          <c:yVal>
            <c:numRef>
              <c:f>Sheet1!$I$135:$I$143</c:f>
              <c:numCache>
                <c:formatCode>General</c:formatCode>
                <c:ptCount val="9"/>
                <c:pt idx="0">
                  <c:v>0</c:v>
                </c:pt>
                <c:pt idx="1">
                  <c:v>7.2368103780864196E-2</c:v>
                </c:pt>
                <c:pt idx="2">
                  <c:v>0.28947241512345678</c:v>
                </c:pt>
                <c:pt idx="3">
                  <c:v>0.65131293402777801</c:v>
                </c:pt>
                <c:pt idx="4">
                  <c:v>1.1578896604938271</c:v>
                </c:pt>
                <c:pt idx="5">
                  <c:v>1.8092025945216053</c:v>
                </c:pt>
                <c:pt idx="6">
                  <c:v>2.605251736111112</c:v>
                </c:pt>
                <c:pt idx="7">
                  <c:v>3.5460370852623466</c:v>
                </c:pt>
                <c:pt idx="8">
                  <c:v>4.6315586419753085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9B-42AF-A3C5-451A25EA3F2B}"/>
            </c:ext>
          </c:extLst>
        </c:ser>
        <c:ser>
          <c:idx val="1"/>
          <c:order val="1"/>
          <c:tx>
            <c:v>Rolling Resistance</c:v>
          </c:tx>
          <c:spPr>
            <a:ln w="95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Sheet1!$B$135:$B$143</c:f>
              <c:numCache>
                <c:formatCode>General</c:formatCode>
                <c:ptCount val="9"/>
                <c:pt idx="0">
                  <c:v>0</c:v>
                </c:pt>
                <c:pt idx="1">
                  <c:v>1.3888888888888888</c:v>
                </c:pt>
                <c:pt idx="2">
                  <c:v>2.7777777777777777</c:v>
                </c:pt>
                <c:pt idx="3">
                  <c:v>4.166666666666667</c:v>
                </c:pt>
                <c:pt idx="4">
                  <c:v>5.5555555555555554</c:v>
                </c:pt>
                <c:pt idx="5">
                  <c:v>6.9444444444444446</c:v>
                </c:pt>
                <c:pt idx="6">
                  <c:v>8.3333333333333339</c:v>
                </c:pt>
                <c:pt idx="7">
                  <c:v>9.7222222222222232</c:v>
                </c:pt>
                <c:pt idx="8">
                  <c:v>11.111111111111111</c:v>
                </c:pt>
              </c:numCache>
            </c:numRef>
          </c:xVal>
          <c:yVal>
            <c:numRef>
              <c:f>Sheet1!$N$135:$N$143</c:f>
              <c:numCache>
                <c:formatCode>General</c:formatCode>
                <c:ptCount val="9"/>
                <c:pt idx="0">
                  <c:v>52.581600000000002</c:v>
                </c:pt>
                <c:pt idx="1">
                  <c:v>52.581600000000002</c:v>
                </c:pt>
                <c:pt idx="2">
                  <c:v>52.581600000000002</c:v>
                </c:pt>
                <c:pt idx="3">
                  <c:v>52.581600000000002</c:v>
                </c:pt>
                <c:pt idx="4">
                  <c:v>52.581600000000002</c:v>
                </c:pt>
                <c:pt idx="5">
                  <c:v>52.581600000000002</c:v>
                </c:pt>
                <c:pt idx="6">
                  <c:v>52.581600000000002</c:v>
                </c:pt>
                <c:pt idx="7">
                  <c:v>52.581600000000002</c:v>
                </c:pt>
                <c:pt idx="8">
                  <c:v>52.581600000000002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9B-42AF-A3C5-451A25EA3F2B}"/>
            </c:ext>
          </c:extLst>
        </c:ser>
        <c:ser>
          <c:idx val="2"/>
          <c:order val="2"/>
          <c:tx>
            <c:v>Traction Force</c:v>
          </c:tx>
          <c:spPr>
            <a:ln w="95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3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Sheet1!$B$135:$B$143</c:f>
              <c:numCache>
                <c:formatCode>General</c:formatCode>
                <c:ptCount val="9"/>
                <c:pt idx="0">
                  <c:v>0</c:v>
                </c:pt>
                <c:pt idx="1">
                  <c:v>1.3888888888888888</c:v>
                </c:pt>
                <c:pt idx="2">
                  <c:v>2.7777777777777777</c:v>
                </c:pt>
                <c:pt idx="3">
                  <c:v>4.166666666666667</c:v>
                </c:pt>
                <c:pt idx="4">
                  <c:v>5.5555555555555554</c:v>
                </c:pt>
                <c:pt idx="5">
                  <c:v>6.9444444444444446</c:v>
                </c:pt>
                <c:pt idx="6">
                  <c:v>8.3333333333333339</c:v>
                </c:pt>
                <c:pt idx="7">
                  <c:v>9.7222222222222232</c:v>
                </c:pt>
                <c:pt idx="8">
                  <c:v>11.111111111111111</c:v>
                </c:pt>
              </c:numCache>
            </c:numRef>
          </c:xVal>
          <c:yVal>
            <c:numRef>
              <c:f>Sheet1!$R$135:$R$143</c:f>
              <c:numCache>
                <c:formatCode>General</c:formatCode>
                <c:ptCount val="9"/>
                <c:pt idx="0">
                  <c:v>52.581600000000002</c:v>
                </c:pt>
                <c:pt idx="1">
                  <c:v>148.09556354537631</c:v>
                </c:pt>
                <c:pt idx="2">
                  <c:v>243.75426329831436</c:v>
                </c:pt>
                <c:pt idx="3">
                  <c:v>339.55769925881413</c:v>
                </c:pt>
                <c:pt idx="4">
                  <c:v>435.50587142687556</c:v>
                </c:pt>
                <c:pt idx="5">
                  <c:v>531.59877980249883</c:v>
                </c:pt>
                <c:pt idx="6">
                  <c:v>627.83642438568381</c:v>
                </c:pt>
                <c:pt idx="7">
                  <c:v>724.21880517643046</c:v>
                </c:pt>
                <c:pt idx="8">
                  <c:v>820.74592217473878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F9B-42AF-A3C5-451A25EA3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6990496"/>
        <c:axId val="396981968"/>
      </c:scatterChart>
      <c:valAx>
        <c:axId val="396990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/>
                  <a:t>speed</a:t>
                </a:r>
                <a:r>
                  <a:rPr lang="en-IN" baseline="0"/>
                  <a:t> in m/s</a:t>
                </a:r>
                <a:endParaRPr lang="en-IN"/>
              </a:p>
            </c:rich>
          </c:tx>
          <c:layout>
            <c:manualLayout>
              <c:xMode val="edge"/>
              <c:yMode val="edge"/>
              <c:x val="0.45428391951872199"/>
              <c:y val="0.769947910357359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6981968"/>
        <c:crosses val="autoZero"/>
        <c:crossBetween val="midCat"/>
      </c:valAx>
      <c:valAx>
        <c:axId val="39698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69904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N"/>
              <a:t>Aerodynamic</a:t>
            </a:r>
            <a:r>
              <a:rPr lang="en-IN" baseline="0"/>
              <a:t> Force, Rolling Resistance &amp; Traction Force v/s Speed of Royal Enfield</a:t>
            </a:r>
            <a:endParaRPr lang="en-IN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Aerodynamic Force</c:v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Sheet1!$B$149:$B$161</c:f>
              <c:numCache>
                <c:formatCode>General</c:formatCode>
                <c:ptCount val="13"/>
                <c:pt idx="0">
                  <c:v>0</c:v>
                </c:pt>
                <c:pt idx="1">
                  <c:v>1.3888888888888888</c:v>
                </c:pt>
                <c:pt idx="2">
                  <c:v>2.7777777777777777</c:v>
                </c:pt>
                <c:pt idx="3">
                  <c:v>4.166666666666667</c:v>
                </c:pt>
                <c:pt idx="4">
                  <c:v>5.5555555555555554</c:v>
                </c:pt>
                <c:pt idx="5">
                  <c:v>6.9444444444444446</c:v>
                </c:pt>
                <c:pt idx="6">
                  <c:v>8.3333333333333339</c:v>
                </c:pt>
                <c:pt idx="7">
                  <c:v>9.7222222222222232</c:v>
                </c:pt>
                <c:pt idx="8">
                  <c:v>11.111111111111111</c:v>
                </c:pt>
                <c:pt idx="9">
                  <c:v>12.5</c:v>
                </c:pt>
                <c:pt idx="10">
                  <c:v>13.888888888888889</c:v>
                </c:pt>
                <c:pt idx="11">
                  <c:v>15.277777777777779</c:v>
                </c:pt>
                <c:pt idx="12">
                  <c:v>16.666666666666668</c:v>
                </c:pt>
              </c:numCache>
            </c:numRef>
          </c:xVal>
          <c:yVal>
            <c:numRef>
              <c:f>Sheet1!$I$149:$I$161</c:f>
              <c:numCache>
                <c:formatCode>General</c:formatCode>
                <c:ptCount val="13"/>
                <c:pt idx="0">
                  <c:v>0</c:v>
                </c:pt>
                <c:pt idx="1">
                  <c:v>0.49852939332561735</c:v>
                </c:pt>
                <c:pt idx="2">
                  <c:v>1.9941175733024694</c:v>
                </c:pt>
                <c:pt idx="3">
                  <c:v>4.4867645399305571</c:v>
                </c:pt>
                <c:pt idx="4">
                  <c:v>7.9764702932098777</c:v>
                </c:pt>
                <c:pt idx="5">
                  <c:v>12.463234833140435</c:v>
                </c:pt>
                <c:pt idx="6">
                  <c:v>17.947058159722229</c:v>
                </c:pt>
                <c:pt idx="7">
                  <c:v>24.427940272955254</c:v>
                </c:pt>
                <c:pt idx="8">
                  <c:v>31.905881172839511</c:v>
                </c:pt>
                <c:pt idx="9">
                  <c:v>40.380880859375004</c:v>
                </c:pt>
                <c:pt idx="10">
                  <c:v>49.852939332561739</c:v>
                </c:pt>
                <c:pt idx="11">
                  <c:v>60.322056592399704</c:v>
                </c:pt>
                <c:pt idx="12">
                  <c:v>71.788232638888914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28-4D52-93E9-6C823BB05989}"/>
            </c:ext>
          </c:extLst>
        </c:ser>
        <c:ser>
          <c:idx val="1"/>
          <c:order val="1"/>
          <c:tx>
            <c:v>Rolling Resistance</c:v>
          </c:tx>
          <c:spPr>
            <a:ln w="95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Sheet1!$B$149:$B$161</c:f>
              <c:numCache>
                <c:formatCode>General</c:formatCode>
                <c:ptCount val="13"/>
                <c:pt idx="0">
                  <c:v>0</c:v>
                </c:pt>
                <c:pt idx="1">
                  <c:v>1.3888888888888888</c:v>
                </c:pt>
                <c:pt idx="2">
                  <c:v>2.7777777777777777</c:v>
                </c:pt>
                <c:pt idx="3">
                  <c:v>4.166666666666667</c:v>
                </c:pt>
                <c:pt idx="4">
                  <c:v>5.5555555555555554</c:v>
                </c:pt>
                <c:pt idx="5">
                  <c:v>6.9444444444444446</c:v>
                </c:pt>
                <c:pt idx="6">
                  <c:v>8.3333333333333339</c:v>
                </c:pt>
                <c:pt idx="7">
                  <c:v>9.7222222222222232</c:v>
                </c:pt>
                <c:pt idx="8">
                  <c:v>11.111111111111111</c:v>
                </c:pt>
                <c:pt idx="9">
                  <c:v>12.5</c:v>
                </c:pt>
                <c:pt idx="10">
                  <c:v>13.888888888888889</c:v>
                </c:pt>
                <c:pt idx="11">
                  <c:v>15.277777777777779</c:v>
                </c:pt>
                <c:pt idx="12">
                  <c:v>16.666666666666668</c:v>
                </c:pt>
              </c:numCache>
            </c:numRef>
          </c:xVal>
          <c:yVal>
            <c:numRef>
              <c:f>Sheet1!$N$149:$N$161</c:f>
              <c:numCache>
                <c:formatCode>General</c:formatCode>
                <c:ptCount val="13"/>
                <c:pt idx="0">
                  <c:v>69.65100000000001</c:v>
                </c:pt>
                <c:pt idx="1">
                  <c:v>69.65100000000001</c:v>
                </c:pt>
                <c:pt idx="2">
                  <c:v>69.65100000000001</c:v>
                </c:pt>
                <c:pt idx="3">
                  <c:v>69.65100000000001</c:v>
                </c:pt>
                <c:pt idx="4">
                  <c:v>69.65100000000001</c:v>
                </c:pt>
                <c:pt idx="5">
                  <c:v>69.65100000000001</c:v>
                </c:pt>
                <c:pt idx="6">
                  <c:v>69.65100000000001</c:v>
                </c:pt>
                <c:pt idx="7">
                  <c:v>69.65100000000001</c:v>
                </c:pt>
                <c:pt idx="8">
                  <c:v>69.65100000000001</c:v>
                </c:pt>
                <c:pt idx="9">
                  <c:v>69.65100000000001</c:v>
                </c:pt>
                <c:pt idx="10">
                  <c:v>69.65100000000001</c:v>
                </c:pt>
                <c:pt idx="11">
                  <c:v>69.65100000000001</c:v>
                </c:pt>
                <c:pt idx="12">
                  <c:v>69.65100000000001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28-4D52-93E9-6C823BB05989}"/>
            </c:ext>
          </c:extLst>
        </c:ser>
        <c:ser>
          <c:idx val="2"/>
          <c:order val="2"/>
          <c:tx>
            <c:v>Traction Force</c:v>
          </c:tx>
          <c:spPr>
            <a:ln w="95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3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Sheet1!$B$149:$B$161</c:f>
              <c:numCache>
                <c:formatCode>General</c:formatCode>
                <c:ptCount val="13"/>
                <c:pt idx="0">
                  <c:v>0</c:v>
                </c:pt>
                <c:pt idx="1">
                  <c:v>1.3888888888888888</c:v>
                </c:pt>
                <c:pt idx="2">
                  <c:v>2.7777777777777777</c:v>
                </c:pt>
                <c:pt idx="3">
                  <c:v>4.166666666666667</c:v>
                </c:pt>
                <c:pt idx="4">
                  <c:v>5.5555555555555554</c:v>
                </c:pt>
                <c:pt idx="5">
                  <c:v>6.9444444444444446</c:v>
                </c:pt>
                <c:pt idx="6">
                  <c:v>8.3333333333333339</c:v>
                </c:pt>
                <c:pt idx="7">
                  <c:v>9.7222222222222232</c:v>
                </c:pt>
                <c:pt idx="8">
                  <c:v>11.111111111111111</c:v>
                </c:pt>
                <c:pt idx="9">
                  <c:v>12.5</c:v>
                </c:pt>
                <c:pt idx="10">
                  <c:v>13.888888888888889</c:v>
                </c:pt>
                <c:pt idx="11">
                  <c:v>15.277777777777779</c:v>
                </c:pt>
                <c:pt idx="12">
                  <c:v>16.666666666666668</c:v>
                </c:pt>
              </c:numCache>
            </c:numRef>
          </c:xVal>
          <c:yVal>
            <c:numRef>
              <c:f>Sheet1!$R$149:$R$161</c:f>
              <c:numCache>
                <c:formatCode>General</c:formatCode>
                <c:ptCount val="13"/>
                <c:pt idx="0">
                  <c:v>69.65100000000001</c:v>
                </c:pt>
                <c:pt idx="1">
                  <c:v>187.54370928750549</c:v>
                </c:pt>
                <c:pt idx="2">
                  <c:v>306.4334773616622</c:v>
                </c:pt>
                <c:pt idx="3">
                  <c:v>426.32030422247027</c:v>
                </c:pt>
                <c:pt idx="4">
                  <c:v>547.20418986992934</c:v>
                </c:pt>
                <c:pt idx="5">
                  <c:v>669.08513430403991</c:v>
                </c:pt>
                <c:pt idx="6">
                  <c:v>791.9631375248016</c:v>
                </c:pt>
                <c:pt idx="7">
                  <c:v>915.8381995322145</c:v>
                </c:pt>
                <c:pt idx="8">
                  <c:v>1040.7103203262786</c:v>
                </c:pt>
                <c:pt idx="9">
                  <c:v>1166.5794999069942</c:v>
                </c:pt>
                <c:pt idx="10">
                  <c:v>1293.4457382743608</c:v>
                </c:pt>
                <c:pt idx="11">
                  <c:v>1421.3090354283788</c:v>
                </c:pt>
                <c:pt idx="12">
                  <c:v>1550.1693913690478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828-4D52-93E9-6C823BB05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6976720"/>
        <c:axId val="396978032"/>
      </c:scatterChart>
      <c:valAx>
        <c:axId val="396976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/>
                  <a:t>Spped</a:t>
                </a:r>
                <a:r>
                  <a:rPr lang="en-IN" baseline="0"/>
                  <a:t> in m/s</a:t>
                </a:r>
                <a:endParaRPr lang="en-IN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6978032"/>
        <c:crosses val="autoZero"/>
        <c:crossBetween val="midCat"/>
      </c:valAx>
      <c:valAx>
        <c:axId val="396978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69767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N"/>
              <a:t>Aerodynamic</a:t>
            </a:r>
            <a:r>
              <a:rPr lang="en-IN" baseline="0"/>
              <a:t> Force, Rolling Resistance &amp; Traction Force v/s Speed of Bajaj Dominor</a:t>
            </a:r>
            <a:endParaRPr lang="en-IN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1914260717410323E-2"/>
          <c:y val="0.15899449475968136"/>
          <c:w val="0.86486351706036746"/>
          <c:h val="0.62769614428117748"/>
        </c:manualLayout>
      </c:layout>
      <c:scatterChart>
        <c:scatterStyle val="lineMarker"/>
        <c:varyColors val="0"/>
        <c:ser>
          <c:idx val="0"/>
          <c:order val="0"/>
          <c:tx>
            <c:v>Aerodynamic Force</c:v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Sheet1!$B$167:$B$187</c:f>
              <c:numCache>
                <c:formatCode>General</c:formatCode>
                <c:ptCount val="21"/>
                <c:pt idx="0">
                  <c:v>0</c:v>
                </c:pt>
                <c:pt idx="1">
                  <c:v>1.3888888888888888</c:v>
                </c:pt>
                <c:pt idx="2">
                  <c:v>2.7777777777777777</c:v>
                </c:pt>
                <c:pt idx="3">
                  <c:v>4.166666666666667</c:v>
                </c:pt>
                <c:pt idx="4">
                  <c:v>5.5555555555555554</c:v>
                </c:pt>
                <c:pt idx="5">
                  <c:v>6.9444444444444446</c:v>
                </c:pt>
                <c:pt idx="6">
                  <c:v>8.3333333333333339</c:v>
                </c:pt>
                <c:pt idx="7">
                  <c:v>9.7222222222222232</c:v>
                </c:pt>
                <c:pt idx="8">
                  <c:v>11.111111111111111</c:v>
                </c:pt>
                <c:pt idx="9">
                  <c:v>12.5</c:v>
                </c:pt>
                <c:pt idx="10">
                  <c:v>13.888888888888889</c:v>
                </c:pt>
                <c:pt idx="11">
                  <c:v>15.277777777777779</c:v>
                </c:pt>
                <c:pt idx="12">
                  <c:v>16.666666666666668</c:v>
                </c:pt>
                <c:pt idx="13">
                  <c:v>18.055555555555557</c:v>
                </c:pt>
                <c:pt idx="14">
                  <c:v>19.444444444444446</c:v>
                </c:pt>
                <c:pt idx="15">
                  <c:v>20.833333333333336</c:v>
                </c:pt>
                <c:pt idx="16">
                  <c:v>22.222222222222221</c:v>
                </c:pt>
                <c:pt idx="17">
                  <c:v>23.611111111111111</c:v>
                </c:pt>
                <c:pt idx="18">
                  <c:v>25</c:v>
                </c:pt>
                <c:pt idx="19">
                  <c:v>26.388888888888889</c:v>
                </c:pt>
                <c:pt idx="20">
                  <c:v>27.777777777777779</c:v>
                </c:pt>
              </c:numCache>
            </c:numRef>
          </c:xVal>
          <c:yVal>
            <c:numRef>
              <c:f>Sheet1!$I$167:$I$187</c:f>
              <c:numCache>
                <c:formatCode>General</c:formatCode>
                <c:ptCount val="21"/>
                <c:pt idx="0">
                  <c:v>0</c:v>
                </c:pt>
                <c:pt idx="1">
                  <c:v>1.0764112808641975</c:v>
                </c:pt>
                <c:pt idx="2">
                  <c:v>4.3056451234567898</c:v>
                </c:pt>
                <c:pt idx="3">
                  <c:v>9.6877015277777776</c:v>
                </c:pt>
                <c:pt idx="4">
                  <c:v>17.222580493827159</c:v>
                </c:pt>
                <c:pt idx="5">
                  <c:v>26.910282021604935</c:v>
                </c:pt>
                <c:pt idx="6">
                  <c:v>38.75080611111111</c:v>
                </c:pt>
                <c:pt idx="7">
                  <c:v>52.744152762345685</c:v>
                </c:pt>
                <c:pt idx="8">
                  <c:v>68.890321975308638</c:v>
                </c:pt>
                <c:pt idx="9">
                  <c:v>87.189313749999997</c:v>
                </c:pt>
                <c:pt idx="10">
                  <c:v>107.64112808641974</c:v>
                </c:pt>
                <c:pt idx="11">
                  <c:v>130.2457649845679</c:v>
                </c:pt>
                <c:pt idx="12">
                  <c:v>155.00322444444444</c:v>
                </c:pt>
                <c:pt idx="13">
                  <c:v>181.91350646604937</c:v>
                </c:pt>
                <c:pt idx="14">
                  <c:v>210.97661104938274</c:v>
                </c:pt>
                <c:pt idx="15">
                  <c:v>242.19253819444447</c:v>
                </c:pt>
                <c:pt idx="16">
                  <c:v>275.56128790123455</c:v>
                </c:pt>
                <c:pt idx="17">
                  <c:v>311.08286016975302</c:v>
                </c:pt>
                <c:pt idx="18">
                  <c:v>348.75725499999999</c:v>
                </c:pt>
                <c:pt idx="19">
                  <c:v>388.58447239197528</c:v>
                </c:pt>
                <c:pt idx="20">
                  <c:v>430.56451234567896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0D-4764-8146-3667495F3AC7}"/>
            </c:ext>
          </c:extLst>
        </c:ser>
        <c:ser>
          <c:idx val="1"/>
          <c:order val="1"/>
          <c:tx>
            <c:v>Rolling Resistance</c:v>
          </c:tx>
          <c:spPr>
            <a:ln w="95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Sheet1!$B$167:$B$187</c:f>
              <c:numCache>
                <c:formatCode>General</c:formatCode>
                <c:ptCount val="21"/>
                <c:pt idx="0">
                  <c:v>0</c:v>
                </c:pt>
                <c:pt idx="1">
                  <c:v>1.3888888888888888</c:v>
                </c:pt>
                <c:pt idx="2">
                  <c:v>2.7777777777777777</c:v>
                </c:pt>
                <c:pt idx="3">
                  <c:v>4.166666666666667</c:v>
                </c:pt>
                <c:pt idx="4">
                  <c:v>5.5555555555555554</c:v>
                </c:pt>
                <c:pt idx="5">
                  <c:v>6.9444444444444446</c:v>
                </c:pt>
                <c:pt idx="6">
                  <c:v>8.3333333333333339</c:v>
                </c:pt>
                <c:pt idx="7">
                  <c:v>9.7222222222222232</c:v>
                </c:pt>
                <c:pt idx="8">
                  <c:v>11.111111111111111</c:v>
                </c:pt>
                <c:pt idx="9">
                  <c:v>12.5</c:v>
                </c:pt>
                <c:pt idx="10">
                  <c:v>13.888888888888889</c:v>
                </c:pt>
                <c:pt idx="11">
                  <c:v>15.277777777777779</c:v>
                </c:pt>
                <c:pt idx="12">
                  <c:v>16.666666666666668</c:v>
                </c:pt>
                <c:pt idx="13">
                  <c:v>18.055555555555557</c:v>
                </c:pt>
                <c:pt idx="14">
                  <c:v>19.444444444444446</c:v>
                </c:pt>
                <c:pt idx="15">
                  <c:v>20.833333333333336</c:v>
                </c:pt>
                <c:pt idx="16">
                  <c:v>22.222222222222221</c:v>
                </c:pt>
                <c:pt idx="17">
                  <c:v>23.611111111111111</c:v>
                </c:pt>
                <c:pt idx="18">
                  <c:v>25</c:v>
                </c:pt>
                <c:pt idx="19">
                  <c:v>26.388888888888889</c:v>
                </c:pt>
                <c:pt idx="20">
                  <c:v>27.777777777777779</c:v>
                </c:pt>
              </c:numCache>
            </c:numRef>
          </c:xVal>
          <c:yVal>
            <c:numRef>
              <c:f>Sheet1!$N$167:$N$187</c:f>
              <c:numCache>
                <c:formatCode>General</c:formatCode>
                <c:ptCount val="21"/>
                <c:pt idx="0">
                  <c:v>69.258600000000001</c:v>
                </c:pt>
                <c:pt idx="1">
                  <c:v>69.258600000000001</c:v>
                </c:pt>
                <c:pt idx="2">
                  <c:v>69.258600000000001</c:v>
                </c:pt>
                <c:pt idx="3">
                  <c:v>69.258600000000001</c:v>
                </c:pt>
                <c:pt idx="4">
                  <c:v>69.258600000000001</c:v>
                </c:pt>
                <c:pt idx="5">
                  <c:v>69.258600000000001</c:v>
                </c:pt>
                <c:pt idx="6">
                  <c:v>69.258600000000001</c:v>
                </c:pt>
                <c:pt idx="7">
                  <c:v>69.258600000000001</c:v>
                </c:pt>
                <c:pt idx="8">
                  <c:v>69.258600000000001</c:v>
                </c:pt>
                <c:pt idx="9">
                  <c:v>69.258600000000001</c:v>
                </c:pt>
                <c:pt idx="10">
                  <c:v>69.258600000000001</c:v>
                </c:pt>
                <c:pt idx="11">
                  <c:v>69.258600000000001</c:v>
                </c:pt>
                <c:pt idx="12">
                  <c:v>69.258600000000001</c:v>
                </c:pt>
                <c:pt idx="13">
                  <c:v>69.258600000000001</c:v>
                </c:pt>
                <c:pt idx="14">
                  <c:v>69.258600000000001</c:v>
                </c:pt>
                <c:pt idx="15">
                  <c:v>69.258600000000001</c:v>
                </c:pt>
                <c:pt idx="16">
                  <c:v>69.258600000000001</c:v>
                </c:pt>
                <c:pt idx="17">
                  <c:v>69.258600000000001</c:v>
                </c:pt>
                <c:pt idx="18">
                  <c:v>69.258600000000001</c:v>
                </c:pt>
                <c:pt idx="19">
                  <c:v>69.258600000000001</c:v>
                </c:pt>
                <c:pt idx="20">
                  <c:v>69.258600000000001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20D-4764-8146-3667495F3AC7}"/>
            </c:ext>
          </c:extLst>
        </c:ser>
        <c:ser>
          <c:idx val="2"/>
          <c:order val="2"/>
          <c:tx>
            <c:v>Traction Force</c:v>
          </c:tx>
          <c:spPr>
            <a:ln w="95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3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Sheet1!$B$167:$B$187</c:f>
              <c:numCache>
                <c:formatCode>General</c:formatCode>
                <c:ptCount val="21"/>
                <c:pt idx="0">
                  <c:v>0</c:v>
                </c:pt>
                <c:pt idx="1">
                  <c:v>1.3888888888888888</c:v>
                </c:pt>
                <c:pt idx="2">
                  <c:v>2.7777777777777777</c:v>
                </c:pt>
                <c:pt idx="3">
                  <c:v>4.166666666666667</c:v>
                </c:pt>
                <c:pt idx="4">
                  <c:v>5.5555555555555554</c:v>
                </c:pt>
                <c:pt idx="5">
                  <c:v>6.9444444444444446</c:v>
                </c:pt>
                <c:pt idx="6">
                  <c:v>8.3333333333333339</c:v>
                </c:pt>
                <c:pt idx="7">
                  <c:v>9.7222222222222232</c:v>
                </c:pt>
                <c:pt idx="8">
                  <c:v>11.111111111111111</c:v>
                </c:pt>
                <c:pt idx="9">
                  <c:v>12.5</c:v>
                </c:pt>
                <c:pt idx="10">
                  <c:v>13.888888888888889</c:v>
                </c:pt>
                <c:pt idx="11">
                  <c:v>15.277777777777779</c:v>
                </c:pt>
                <c:pt idx="12">
                  <c:v>16.666666666666668</c:v>
                </c:pt>
                <c:pt idx="13">
                  <c:v>18.055555555555557</c:v>
                </c:pt>
                <c:pt idx="14">
                  <c:v>19.444444444444446</c:v>
                </c:pt>
                <c:pt idx="15">
                  <c:v>20.833333333333336</c:v>
                </c:pt>
                <c:pt idx="16">
                  <c:v>22.222222222222221</c:v>
                </c:pt>
                <c:pt idx="17">
                  <c:v>23.611111111111111</c:v>
                </c:pt>
                <c:pt idx="18">
                  <c:v>25</c:v>
                </c:pt>
                <c:pt idx="19">
                  <c:v>26.388888888888889</c:v>
                </c:pt>
                <c:pt idx="20">
                  <c:v>27.777777777777779</c:v>
                </c:pt>
              </c:numCache>
            </c:numRef>
          </c:xVal>
          <c:yVal>
            <c:numRef>
              <c:f>Sheet1!$R$167:$R$187</c:f>
              <c:numCache>
                <c:formatCode>General</c:formatCode>
                <c:ptCount val="21"/>
                <c:pt idx="0">
                  <c:v>69.258600000000001</c:v>
                </c:pt>
                <c:pt idx="1">
                  <c:v>128.70141339726629</c:v>
                </c:pt>
                <c:pt idx="2">
                  <c:v>190.297049356261</c:v>
                </c:pt>
                <c:pt idx="3">
                  <c:v>254.04550787698415</c:v>
                </c:pt>
                <c:pt idx="4">
                  <c:v>319.94678895943554</c:v>
                </c:pt>
                <c:pt idx="5">
                  <c:v>388.00089260361551</c:v>
                </c:pt>
                <c:pt idx="6">
                  <c:v>458.20781880952381</c:v>
                </c:pt>
                <c:pt idx="7">
                  <c:v>530.5675675771605</c:v>
                </c:pt>
                <c:pt idx="8">
                  <c:v>605.08013890652558</c:v>
                </c:pt>
                <c:pt idx="9">
                  <c:v>681.74553279761903</c:v>
                </c:pt>
                <c:pt idx="10">
                  <c:v>760.56374925044088</c:v>
                </c:pt>
                <c:pt idx="11">
                  <c:v>841.53478826499122</c:v>
                </c:pt>
                <c:pt idx="12">
                  <c:v>924.65864984126983</c:v>
                </c:pt>
                <c:pt idx="13">
                  <c:v>1009.9353339792769</c:v>
                </c:pt>
                <c:pt idx="14">
                  <c:v>1097.3648406790123</c:v>
                </c:pt>
                <c:pt idx="15">
                  <c:v>1186.9471699404762</c:v>
                </c:pt>
                <c:pt idx="16">
                  <c:v>1278.6823217636684</c:v>
                </c:pt>
                <c:pt idx="17">
                  <c:v>1372.570296148589</c:v>
                </c:pt>
                <c:pt idx="18">
                  <c:v>1468.6110930952382</c:v>
                </c:pt>
                <c:pt idx="19">
                  <c:v>1566.8047126036158</c:v>
                </c:pt>
                <c:pt idx="20">
                  <c:v>1667.1511546737211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20D-4764-8146-3667495F3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284064"/>
        <c:axId val="480291608"/>
      </c:scatterChart>
      <c:valAx>
        <c:axId val="480284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/>
                  <a:t>Speed</a:t>
                </a:r>
                <a:r>
                  <a:rPr lang="en-IN" baseline="0"/>
                  <a:t> in m/s</a:t>
                </a:r>
                <a:endParaRPr lang="en-IN"/>
              </a:p>
            </c:rich>
          </c:tx>
          <c:layout>
            <c:manualLayout>
              <c:xMode val="edge"/>
              <c:yMode val="edge"/>
              <c:x val="0.47877356239560964"/>
              <c:y val="0.853615778342667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0291608"/>
        <c:crosses val="autoZero"/>
        <c:crossBetween val="midCat"/>
      </c:valAx>
      <c:valAx>
        <c:axId val="48029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02840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IN"/>
              <a:t>Aerodynamic</a:t>
            </a:r>
            <a:r>
              <a:rPr lang="en-IN" baseline="0"/>
              <a:t> Force, Rolling Resistance &amp; Traction Force v/s Speed of Hero Splender</a:t>
            </a:r>
            <a:endParaRPr lang="en-IN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Aerodynamic Force</c:v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Sheet1!$B$193:$B$205</c:f>
              <c:numCache>
                <c:formatCode>General</c:formatCode>
                <c:ptCount val="13"/>
                <c:pt idx="0">
                  <c:v>0</c:v>
                </c:pt>
                <c:pt idx="1">
                  <c:v>1.3888888888888888</c:v>
                </c:pt>
                <c:pt idx="2">
                  <c:v>2.7777777777777777</c:v>
                </c:pt>
                <c:pt idx="3">
                  <c:v>4.166666666666667</c:v>
                </c:pt>
                <c:pt idx="4">
                  <c:v>5.5555555555555554</c:v>
                </c:pt>
                <c:pt idx="5">
                  <c:v>6.9444444444444446</c:v>
                </c:pt>
                <c:pt idx="6">
                  <c:v>8.3333333333333339</c:v>
                </c:pt>
                <c:pt idx="7">
                  <c:v>9.7222222222222232</c:v>
                </c:pt>
                <c:pt idx="8">
                  <c:v>11.111111111111111</c:v>
                </c:pt>
                <c:pt idx="9">
                  <c:v>12.5</c:v>
                </c:pt>
                <c:pt idx="10">
                  <c:v>13.888888888888889</c:v>
                </c:pt>
                <c:pt idx="11">
                  <c:v>15.277777777777779</c:v>
                </c:pt>
                <c:pt idx="12">
                  <c:v>16.666666666666668</c:v>
                </c:pt>
              </c:numCache>
            </c:numRef>
          </c:xVal>
          <c:yVal>
            <c:numRef>
              <c:f>Sheet1!$I$193:$I$205</c:f>
              <c:numCache>
                <c:formatCode>General</c:formatCode>
                <c:ptCount val="13"/>
                <c:pt idx="0">
                  <c:v>0</c:v>
                </c:pt>
                <c:pt idx="1">
                  <c:v>0.49482414641203698</c:v>
                </c:pt>
                <c:pt idx="2">
                  <c:v>1.9792965856481479</c:v>
                </c:pt>
                <c:pt idx="3">
                  <c:v>4.4534173177083343</c:v>
                </c:pt>
                <c:pt idx="4">
                  <c:v>7.9171863425925917</c:v>
                </c:pt>
                <c:pt idx="5">
                  <c:v>12.370603660300926</c:v>
                </c:pt>
                <c:pt idx="6">
                  <c:v>17.813669270833337</c:v>
                </c:pt>
                <c:pt idx="7">
                  <c:v>24.246383174189816</c:v>
                </c:pt>
                <c:pt idx="8">
                  <c:v>31.668745370370367</c:v>
                </c:pt>
                <c:pt idx="9">
                  <c:v>40.080755859374996</c:v>
                </c:pt>
                <c:pt idx="10">
                  <c:v>49.482414641203704</c:v>
                </c:pt>
                <c:pt idx="11">
                  <c:v>59.873721715856483</c:v>
                </c:pt>
                <c:pt idx="12">
                  <c:v>71.254677083333348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83-413E-8390-157F48807B1C}"/>
            </c:ext>
          </c:extLst>
        </c:ser>
        <c:ser>
          <c:idx val="1"/>
          <c:order val="1"/>
          <c:tx>
            <c:v>Rolling Resistance</c:v>
          </c:tx>
          <c:spPr>
            <a:ln w="95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Sheet1!$B$193:$B$205</c:f>
              <c:numCache>
                <c:formatCode>General</c:formatCode>
                <c:ptCount val="13"/>
                <c:pt idx="0">
                  <c:v>0</c:v>
                </c:pt>
                <c:pt idx="1">
                  <c:v>1.3888888888888888</c:v>
                </c:pt>
                <c:pt idx="2">
                  <c:v>2.7777777777777777</c:v>
                </c:pt>
                <c:pt idx="3">
                  <c:v>4.166666666666667</c:v>
                </c:pt>
                <c:pt idx="4">
                  <c:v>5.5555555555555554</c:v>
                </c:pt>
                <c:pt idx="5">
                  <c:v>6.9444444444444446</c:v>
                </c:pt>
                <c:pt idx="6">
                  <c:v>8.3333333333333339</c:v>
                </c:pt>
                <c:pt idx="7">
                  <c:v>9.7222222222222232</c:v>
                </c:pt>
                <c:pt idx="8">
                  <c:v>11.111111111111111</c:v>
                </c:pt>
                <c:pt idx="9">
                  <c:v>12.5</c:v>
                </c:pt>
                <c:pt idx="10">
                  <c:v>13.888888888888889</c:v>
                </c:pt>
                <c:pt idx="11">
                  <c:v>15.277777777777779</c:v>
                </c:pt>
                <c:pt idx="12">
                  <c:v>16.666666666666668</c:v>
                </c:pt>
              </c:numCache>
            </c:numRef>
          </c:xVal>
          <c:yVal>
            <c:numRef>
              <c:f>Sheet1!$N$193:$N$205</c:f>
              <c:numCache>
                <c:formatCode>General</c:formatCode>
                <c:ptCount val="13"/>
                <c:pt idx="0">
                  <c:v>53.366400000000006</c:v>
                </c:pt>
                <c:pt idx="1">
                  <c:v>53.366400000000006</c:v>
                </c:pt>
                <c:pt idx="2">
                  <c:v>53.366400000000006</c:v>
                </c:pt>
                <c:pt idx="3">
                  <c:v>53.366400000000006</c:v>
                </c:pt>
                <c:pt idx="4">
                  <c:v>53.366400000000006</c:v>
                </c:pt>
                <c:pt idx="5">
                  <c:v>53.366400000000006</c:v>
                </c:pt>
                <c:pt idx="6">
                  <c:v>53.366400000000006</c:v>
                </c:pt>
                <c:pt idx="7">
                  <c:v>53.366400000000006</c:v>
                </c:pt>
                <c:pt idx="8">
                  <c:v>53.366400000000006</c:v>
                </c:pt>
                <c:pt idx="9">
                  <c:v>53.366400000000006</c:v>
                </c:pt>
                <c:pt idx="10">
                  <c:v>53.366400000000006</c:v>
                </c:pt>
                <c:pt idx="11">
                  <c:v>53.366400000000006</c:v>
                </c:pt>
                <c:pt idx="12">
                  <c:v>53.366400000000006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83-413E-8390-157F48807B1C}"/>
            </c:ext>
          </c:extLst>
        </c:ser>
        <c:ser>
          <c:idx val="2"/>
          <c:order val="2"/>
          <c:tx>
            <c:v>Traction Force</c:v>
          </c:tx>
          <c:spPr>
            <a:ln w="95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3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Sheet1!$B$193:$B$205</c:f>
              <c:numCache>
                <c:formatCode>General</c:formatCode>
                <c:ptCount val="13"/>
                <c:pt idx="0">
                  <c:v>0</c:v>
                </c:pt>
                <c:pt idx="1">
                  <c:v>1.3888888888888888</c:v>
                </c:pt>
                <c:pt idx="2">
                  <c:v>2.7777777777777777</c:v>
                </c:pt>
                <c:pt idx="3">
                  <c:v>4.166666666666667</c:v>
                </c:pt>
                <c:pt idx="4">
                  <c:v>5.5555555555555554</c:v>
                </c:pt>
                <c:pt idx="5">
                  <c:v>6.9444444444444446</c:v>
                </c:pt>
                <c:pt idx="6">
                  <c:v>8.3333333333333339</c:v>
                </c:pt>
                <c:pt idx="7">
                  <c:v>9.7222222222222232</c:v>
                </c:pt>
                <c:pt idx="8">
                  <c:v>11.111111111111111</c:v>
                </c:pt>
                <c:pt idx="9">
                  <c:v>12.5</c:v>
                </c:pt>
                <c:pt idx="10">
                  <c:v>13.888888888888889</c:v>
                </c:pt>
                <c:pt idx="11">
                  <c:v>15.277777777777779</c:v>
                </c:pt>
                <c:pt idx="12">
                  <c:v>16.666666666666668</c:v>
                </c:pt>
              </c:numCache>
            </c:numRef>
          </c:xVal>
          <c:yVal>
            <c:numRef>
              <c:f>Sheet1!$R$193:$R$205</c:f>
              <c:numCache>
                <c:formatCode>General</c:formatCode>
                <c:ptCount val="13"/>
                <c:pt idx="0">
                  <c:v>53.366400000000006</c:v>
                </c:pt>
                <c:pt idx="1">
                  <c:v>101.08344636863427</c:v>
                </c:pt>
                <c:pt idx="2">
                  <c:v>149.7901410300926</c:v>
                </c:pt>
                <c:pt idx="3">
                  <c:v>199.48648398437501</c:v>
                </c:pt>
                <c:pt idx="4">
                  <c:v>250.17247523148149</c:v>
                </c:pt>
                <c:pt idx="5">
                  <c:v>301.84811477141204</c:v>
                </c:pt>
                <c:pt idx="6">
                  <c:v>354.51340260416669</c:v>
                </c:pt>
                <c:pt idx="7">
                  <c:v>408.16833872974541</c:v>
                </c:pt>
                <c:pt idx="8">
                  <c:v>462.81292314814812</c:v>
                </c:pt>
                <c:pt idx="9">
                  <c:v>518.44715585937502</c:v>
                </c:pt>
                <c:pt idx="10">
                  <c:v>575.071036863426</c:v>
                </c:pt>
                <c:pt idx="11">
                  <c:v>632.68456616030096</c:v>
                </c:pt>
                <c:pt idx="12">
                  <c:v>691.28774375000012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983-413E-8390-157F48807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324080"/>
        <c:axId val="392963256"/>
      </c:scatterChart>
      <c:valAx>
        <c:axId val="480324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/>
                  <a:t>speed</a:t>
                </a:r>
                <a:r>
                  <a:rPr lang="en-IN" baseline="0"/>
                  <a:t> in m/s</a:t>
                </a:r>
                <a:endParaRPr lang="en-IN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2963256"/>
        <c:crosses val="autoZero"/>
        <c:crossBetween val="midCat"/>
      </c:valAx>
      <c:valAx>
        <c:axId val="392963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03240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66675</xdr:rowOff>
    </xdr:from>
    <xdr:ext cx="1552575" cy="27475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B652F56-E5D4-4F3B-9499-C555338C2821}"/>
            </a:ext>
          </a:extLst>
        </xdr:cNvPr>
        <xdr:cNvSpPr/>
      </xdr:nvSpPr>
      <xdr:spPr>
        <a:xfrm>
          <a:off x="0" y="66675"/>
          <a:ext cx="1552575" cy="27475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1.</a:t>
          </a:r>
          <a:r>
            <a:rPr lang="en-US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Nissan leaf</a:t>
          </a:r>
          <a:endParaRPr lang="en-US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19</xdr:col>
      <xdr:colOff>19049</xdr:colOff>
      <xdr:row>4</xdr:row>
      <xdr:rowOff>19050</xdr:rowOff>
    </xdr:from>
    <xdr:to>
      <xdr:col>28</xdr:col>
      <xdr:colOff>590550</xdr:colOff>
      <xdr:row>24</xdr:row>
      <xdr:rowOff>190499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2FECB5D-02E4-478E-8969-E8BA5CFF07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26</xdr:row>
      <xdr:rowOff>69348</xdr:rowOff>
    </xdr:from>
    <xdr:ext cx="2447272" cy="405432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A302EA5E-2027-43AA-A0F8-77A556CAFF2E}"/>
            </a:ext>
          </a:extLst>
        </xdr:cNvPr>
        <xdr:cNvSpPr/>
      </xdr:nvSpPr>
      <xdr:spPr>
        <a:xfrm>
          <a:off x="0" y="5022348"/>
          <a:ext cx="2447272" cy="4054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2. Tesla</a:t>
          </a:r>
          <a:r>
            <a:rPr lang="en-US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Model S Plaid</a:t>
          </a:r>
          <a:endParaRPr lang="en-US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18</xdr:col>
      <xdr:colOff>1123950</xdr:colOff>
      <xdr:row>30</xdr:row>
      <xdr:rowOff>19050</xdr:rowOff>
    </xdr:from>
    <xdr:to>
      <xdr:col>28</xdr:col>
      <xdr:colOff>590550</xdr:colOff>
      <xdr:row>51</xdr:row>
      <xdr:rowOff>19050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0AE2F08-96C2-45DB-9812-E9D929365D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0</xdr:colOff>
      <xdr:row>52</xdr:row>
      <xdr:rowOff>59823</xdr:rowOff>
    </xdr:from>
    <xdr:ext cx="1954895" cy="405432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FE4D3065-19FA-47E7-B5FD-209198363389}"/>
            </a:ext>
          </a:extLst>
        </xdr:cNvPr>
        <xdr:cNvSpPr/>
      </xdr:nvSpPr>
      <xdr:spPr>
        <a:xfrm>
          <a:off x="0" y="9965823"/>
          <a:ext cx="1954895" cy="4054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3. Tata</a:t>
          </a:r>
          <a:r>
            <a:rPr lang="en-US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Nexon EV</a:t>
          </a:r>
          <a:endParaRPr lang="en-US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0</xdr:colOff>
      <xdr:row>78</xdr:row>
      <xdr:rowOff>88398</xdr:rowOff>
    </xdr:from>
    <xdr:ext cx="1443087" cy="405432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D15E26B2-9FEB-45E1-88A9-12D75587282D}"/>
            </a:ext>
          </a:extLst>
        </xdr:cNvPr>
        <xdr:cNvSpPr/>
      </xdr:nvSpPr>
      <xdr:spPr>
        <a:xfrm>
          <a:off x="0" y="14947398"/>
          <a:ext cx="1443087" cy="4054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4. MG ZS EV</a:t>
          </a:r>
        </a:p>
      </xdr:txBody>
    </xdr:sp>
    <xdr:clientData/>
  </xdr:oneCellAnchor>
  <xdr:oneCellAnchor>
    <xdr:from>
      <xdr:col>0</xdr:col>
      <xdr:colOff>0</xdr:colOff>
      <xdr:row>104</xdr:row>
      <xdr:rowOff>97923</xdr:rowOff>
    </xdr:from>
    <xdr:ext cx="1883401" cy="405432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72332DD7-9FC5-401E-A6C2-A1BE4C185D41}"/>
            </a:ext>
          </a:extLst>
        </xdr:cNvPr>
        <xdr:cNvSpPr/>
      </xdr:nvSpPr>
      <xdr:spPr>
        <a:xfrm>
          <a:off x="0" y="19909923"/>
          <a:ext cx="1883401" cy="4054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5.</a:t>
          </a:r>
          <a:r>
            <a:rPr lang="en-US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Hyundai Kona</a:t>
          </a:r>
          <a:endParaRPr lang="en-US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0</xdr:colOff>
      <xdr:row>130</xdr:row>
      <xdr:rowOff>97923</xdr:rowOff>
    </xdr:from>
    <xdr:ext cx="1604478" cy="405432"/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C36163E2-AACA-49FB-93CB-B08FB2CC606B}"/>
            </a:ext>
          </a:extLst>
        </xdr:cNvPr>
        <xdr:cNvSpPr/>
      </xdr:nvSpPr>
      <xdr:spPr>
        <a:xfrm>
          <a:off x="0" y="24862923"/>
          <a:ext cx="1604478" cy="4054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6.</a:t>
          </a:r>
          <a:r>
            <a:rPr lang="en-US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Ather</a:t>
          </a:r>
          <a:r>
            <a:rPr lang="en-US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450X</a:t>
          </a:r>
          <a:endParaRPr lang="en-US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0</xdr:colOff>
      <xdr:row>144</xdr:row>
      <xdr:rowOff>88398</xdr:rowOff>
    </xdr:from>
    <xdr:ext cx="1786066" cy="405432"/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1D55CAAF-02E4-4376-8CD7-5081AB431179}"/>
            </a:ext>
          </a:extLst>
        </xdr:cNvPr>
        <xdr:cNvSpPr/>
      </xdr:nvSpPr>
      <xdr:spPr>
        <a:xfrm>
          <a:off x="0" y="27520398"/>
          <a:ext cx="1786066" cy="4054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7.</a:t>
          </a:r>
          <a:r>
            <a:rPr lang="en-US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Royal Enfield</a:t>
          </a:r>
          <a:endParaRPr lang="en-US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0</xdr:colOff>
      <xdr:row>162</xdr:row>
      <xdr:rowOff>78873</xdr:rowOff>
    </xdr:from>
    <xdr:ext cx="1919500" cy="405432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77D7670-25E7-4726-9BC8-60682C69D75F}"/>
            </a:ext>
          </a:extLst>
        </xdr:cNvPr>
        <xdr:cNvSpPr/>
      </xdr:nvSpPr>
      <xdr:spPr>
        <a:xfrm>
          <a:off x="0" y="30939873"/>
          <a:ext cx="1919500" cy="4054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8. Bajaj Dominor</a:t>
          </a:r>
        </a:p>
      </xdr:txBody>
    </xdr:sp>
    <xdr:clientData/>
  </xdr:oneCellAnchor>
  <xdr:oneCellAnchor>
    <xdr:from>
      <xdr:col>0</xdr:col>
      <xdr:colOff>0</xdr:colOff>
      <xdr:row>188</xdr:row>
      <xdr:rowOff>88398</xdr:rowOff>
    </xdr:from>
    <xdr:ext cx="1875130" cy="405432"/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E14C67EB-4CFB-4C3A-A6D0-83D53ADB1837}"/>
            </a:ext>
          </a:extLst>
        </xdr:cNvPr>
        <xdr:cNvSpPr/>
      </xdr:nvSpPr>
      <xdr:spPr>
        <a:xfrm>
          <a:off x="0" y="35902398"/>
          <a:ext cx="1875130" cy="4054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9.Hero Splender</a:t>
          </a:r>
        </a:p>
      </xdr:txBody>
    </xdr:sp>
    <xdr:clientData/>
  </xdr:oneCellAnchor>
  <xdr:twoCellAnchor>
    <xdr:from>
      <xdr:col>19</xdr:col>
      <xdr:colOff>28574</xdr:colOff>
      <xdr:row>56</xdr:row>
      <xdr:rowOff>9525</xdr:rowOff>
    </xdr:from>
    <xdr:to>
      <xdr:col>29</xdr:col>
      <xdr:colOff>9524</xdr:colOff>
      <xdr:row>77</xdr:row>
      <xdr:rowOff>9525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24EE4F42-F9A0-453D-9349-9288CFE7F4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9524</xdr:colOff>
      <xdr:row>82</xdr:row>
      <xdr:rowOff>14285</xdr:rowOff>
    </xdr:from>
    <xdr:to>
      <xdr:col>28</xdr:col>
      <xdr:colOff>600075</xdr:colOff>
      <xdr:row>102</xdr:row>
      <xdr:rowOff>161924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AAFB1B30-6A62-4B57-875A-8141AF1047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19049</xdr:colOff>
      <xdr:row>107</xdr:row>
      <xdr:rowOff>180975</xdr:rowOff>
    </xdr:from>
    <xdr:to>
      <xdr:col>29</xdr:col>
      <xdr:colOff>9526</xdr:colOff>
      <xdr:row>128</xdr:row>
      <xdr:rowOff>180975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7B23C98F-2EC7-48E3-A73D-F1FB852C79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1095375</xdr:colOff>
      <xdr:row>132</xdr:row>
      <xdr:rowOff>9525</xdr:rowOff>
    </xdr:from>
    <xdr:to>
      <xdr:col>27</xdr:col>
      <xdr:colOff>1</xdr:colOff>
      <xdr:row>145</xdr:row>
      <xdr:rowOff>9525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8F087F3C-ADDD-45AD-B1AE-D88A3657A5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1133474</xdr:colOff>
      <xdr:row>147</xdr:row>
      <xdr:rowOff>14287</xdr:rowOff>
    </xdr:from>
    <xdr:to>
      <xdr:col>26</xdr:col>
      <xdr:colOff>609599</xdr:colOff>
      <xdr:row>161</xdr:row>
      <xdr:rowOff>90487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8C564BD5-884E-4255-A1B0-65EA125670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19</xdr:col>
      <xdr:colOff>0</xdr:colOff>
      <xdr:row>166</xdr:row>
      <xdr:rowOff>9525</xdr:rowOff>
    </xdr:from>
    <xdr:to>
      <xdr:col>26</xdr:col>
      <xdr:colOff>600075</xdr:colOff>
      <xdr:row>185</xdr:row>
      <xdr:rowOff>19050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2F26BD53-454B-4DF9-9917-5B1B322C9A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28575</xdr:colOff>
      <xdr:row>191</xdr:row>
      <xdr:rowOff>14287</xdr:rowOff>
    </xdr:from>
    <xdr:to>
      <xdr:col>27</xdr:col>
      <xdr:colOff>0</xdr:colOff>
      <xdr:row>205</xdr:row>
      <xdr:rowOff>90487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53DEA74A-59CB-4E5F-8B91-F28CD58044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D6D2075-DF7F-4152-9816-0682E60284D3}" name="Table1" displayName="Table1" ref="A192:R205" totalsRowShown="0" headerRowDxfId="67" headerRowBorderDxfId="66" tableBorderDxfId="65" totalsRowBorderDxfId="64">
  <autoFilter ref="A192:R205" xr:uid="{6D269E8F-1A5B-44C7-8117-8B3A4B6E0CFF}"/>
  <tableColumns count="18">
    <tableColumn id="1" xr3:uid="{570204FE-D336-48AB-9E05-E6C4D46692C1}" name="Speedin kmph" dataDxfId="63">
      <calculatedColumnFormula>A192+5</calculatedColumnFormula>
    </tableColumn>
    <tableColumn id="2" xr3:uid="{5E2C47AA-D2B6-4FF4-910A-D4D2FE3F337C}" name="Speed in m/s" dataDxfId="62">
      <calculatedColumnFormula>A193*(5/18)</calculatedColumnFormula>
    </tableColumn>
    <tableColumn id="3" xr3:uid="{8B5A11BA-1A3F-4E89-9232-4C26014B05E4}" name="Width in m" dataDxfId="61"/>
    <tableColumn id="4" xr3:uid="{DF183A2F-8F6F-4353-B4B5-35E974548C44}" name="Height in m" dataDxfId="60"/>
    <tableColumn id="5" xr3:uid="{5FC3117D-3B78-40D1-90F9-2173D18987C1}" name="Area Factor" dataDxfId="59"/>
    <tableColumn id="6" xr3:uid="{7634C5F6-71E3-4A74-BEA3-FC14CB17D653}" name="Frontal Area" dataDxfId="58">
      <calculatedColumnFormula>E193*D193*C193</calculatedColumnFormula>
    </tableColumn>
    <tableColumn id="7" xr3:uid="{93B9A9C7-77F1-459E-B753-3F1E57D2CE9C}" name="Air Density(ρ)" dataDxfId="57"/>
    <tableColumn id="8" xr3:uid="{FB900052-4220-43B1-B115-50C5E78F7ABE}" name="Drag coefficient" dataDxfId="56"/>
    <tableColumn id="9" xr3:uid="{95EBE4F5-AD73-471B-8A9D-DED3C0A57470}" name="Aerodynamic Force" dataDxfId="55">
      <calculatedColumnFormula>0.5*G193*H193*F193*(B193^2)</calculatedColumnFormula>
    </tableColumn>
    <tableColumn id="10" xr3:uid="{84B7DB95-0AB6-46D9-B746-DD740D372E81}" name="Gross Vehicle Weight(m) in Kg" dataDxfId="54"/>
    <tableColumn id="11" xr3:uid="{8F518C02-FCF2-4D94-AF92-D3F5B8CC09B3}" name="ω" dataDxfId="53">
      <calculatedColumnFormula>J193*9.81</calculatedColumnFormula>
    </tableColumn>
    <tableColumn id="12" xr3:uid="{326839AA-43B2-4EB6-9ED7-DAF358CA97D3}" name="µr" dataDxfId="52"/>
    <tableColumn id="13" xr3:uid="{655EEDED-45DB-4772-A775-16D35E85BA9F}" name="θ" dataDxfId="51"/>
    <tableColumn id="14" xr3:uid="{739B00EE-B18A-4860-A959-5771FBA4086E}" name="Rolling Resistance(Rr)" dataDxfId="50">
      <calculatedColumnFormula>L193*K193*COS(M193)</calculatedColumnFormula>
    </tableColumn>
    <tableColumn id="15" xr3:uid="{28F69D21-CCAD-4648-B584-13FBDA9FBC62}" name="Gravitational Resistance(Rg)" dataDxfId="49">
      <calculatedColumnFormula>K193*SIN(M193)</calculatedColumnFormula>
    </tableColumn>
    <tableColumn id="16" xr3:uid="{E222D15C-F2B1-46DB-917E-837EB38BA05B}" name="Time in Sec." dataDxfId="48"/>
    <tableColumn id="17" xr3:uid="{CB9CB702-AB17-4A61-97E8-054D1AC0B914}" name="Acceleration Resistance" dataDxfId="47">
      <calculatedColumnFormula>J193*(B193/P193)</calculatedColumnFormula>
    </tableColumn>
    <tableColumn id="18" xr3:uid="{B53E4972-380D-4C1B-BF28-51B033F30AEA}" name="Traction Force" dataDxfId="46">
      <calculatedColumnFormula>Q193+O193+N193+I193</calculatedColumnFormula>
    </tableColumn>
  </tableColumns>
  <tableStyleInfo name="TableStyleLight1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8749FD0-33EE-4C4C-946B-9C9E30C3B493}" name="Table2" displayName="Table2" ref="A166:R187" totalsRowShown="0" headerRowDxfId="45">
  <autoFilter ref="A166:R187" xr:uid="{9FCDD05F-0BDB-46AC-846C-6FCA6866DAA0}"/>
  <tableColumns count="18">
    <tableColumn id="1" xr3:uid="{00B781A1-8065-4017-A3A2-C688B7F6755D}" name="Speedin kmph">
      <calculatedColumnFormula>A166+5</calculatedColumnFormula>
    </tableColumn>
    <tableColumn id="2" xr3:uid="{6260EBE4-9745-449D-98F5-C6FF76310B99}" name="Speed in m/s">
      <calculatedColumnFormula>A167*(5/18)</calculatedColumnFormula>
    </tableColumn>
    <tableColumn id="3" xr3:uid="{BEF0531E-533D-46BA-A1D1-298EBA5FD3CF}" name="Width in m"/>
    <tableColumn id="4" xr3:uid="{A13246A5-E376-4800-9AF3-F010F7825DF7}" name="Height in m"/>
    <tableColumn id="5" xr3:uid="{0C1FB920-E831-40DA-A1FF-0E18921F9E81}" name="Area Factor"/>
    <tableColumn id="6" xr3:uid="{2368B0FC-C46E-447A-9BCB-306265130A15}" name="Frontal Area">
      <calculatedColumnFormula>C167*D167*E167</calculatedColumnFormula>
    </tableColumn>
    <tableColumn id="7" xr3:uid="{84C40691-1D6B-4619-B3BE-E0D2B7E6D0BA}" name="Air Density(ρ)"/>
    <tableColumn id="8" xr3:uid="{749627C2-2593-4BC4-B98A-1FBCF3E68472}" name="Drag coefficient"/>
    <tableColumn id="9" xr3:uid="{84E4F649-B295-4C49-BFE7-A40D4EA2FA49}" name="Aerodynamic Force">
      <calculatedColumnFormula>G167*H167*F167*(B167^2)</calculatedColumnFormula>
    </tableColumn>
    <tableColumn id="10" xr3:uid="{E4CE9772-5D51-4B15-84E1-2D21D518FE71}" name="Gross Vehicle Weight(m) in Kg"/>
    <tableColumn id="11" xr3:uid="{C96B8980-9DC8-407A-87C5-37E76AB8C604}" name="ω">
      <calculatedColumnFormula>J167*9.81</calculatedColumnFormula>
    </tableColumn>
    <tableColumn id="12" xr3:uid="{6A77AAEF-F70C-473A-B69C-92D157A067DA}" name="µr"/>
    <tableColumn id="13" xr3:uid="{89B0F795-2C5B-4F9A-B041-982A3FDA1A5C}" name="θ"/>
    <tableColumn id="14" xr3:uid="{ACE28D46-7890-44DA-BEA1-693D1D52B65D}" name="Rolling Resistance(Rr)">
      <calculatedColumnFormula>L167*K167*COS(M167)</calculatedColumnFormula>
    </tableColumn>
    <tableColumn id="15" xr3:uid="{CD005132-FB56-4A45-BBAD-320F1E2C1910}" name="Gravitational Resistance(Rg)">
      <calculatedColumnFormula>L167*SIN(M167)</calculatedColumnFormula>
    </tableColumn>
    <tableColumn id="16" xr3:uid="{846B6AAC-065E-49A7-88A8-8B38FD50B3E4}" name="Time in Sec."/>
    <tableColumn id="17" xr3:uid="{3AF97DD1-FC44-489D-9182-7EB7360467FD}" name="Acceleration Resistance">
      <calculatedColumnFormula>J167*(B167/P167)</calculatedColumnFormula>
    </tableColumn>
    <tableColumn id="18" xr3:uid="{622A7E99-43C3-4F4F-8C8D-7DFFC5DCE335}" name="Traction Force">
      <calculatedColumnFormula>Q167+O167+N167+I167</calculatedColumnFormula>
    </tableColumn>
  </tableColumns>
  <tableStyleInfo name="TableStyleLight1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6D7851E-430D-493F-9734-D2BA501C63D2}" name="Table3" displayName="Table3" ref="A148:R161" totalsRowShown="0" headerRowDxfId="44" dataDxfId="43">
  <autoFilter ref="A148:R161" xr:uid="{E1827B2E-4AFE-4041-AAC1-709FD426733F}"/>
  <tableColumns count="18">
    <tableColumn id="1" xr3:uid="{0EE4D3A6-811A-4D3C-B9CB-5045F18F25AA}" name="Speedin kmph" dataDxfId="42">
      <calculatedColumnFormula>A148+5</calculatedColumnFormula>
    </tableColumn>
    <tableColumn id="2" xr3:uid="{2B6C75AE-6305-401A-82D8-9EB6C611712F}" name="Speed in m/s" dataDxfId="41">
      <calculatedColumnFormula>A149*(5/18)</calculatedColumnFormula>
    </tableColumn>
    <tableColumn id="3" xr3:uid="{DB5D1585-5C43-4D3C-A24B-A1E7138E766F}" name="Width in m" dataDxfId="40"/>
    <tableColumn id="4" xr3:uid="{0458D75A-FC61-40A5-830F-F8008D16B6D8}" name="Height in m" dataDxfId="39"/>
    <tableColumn id="5" xr3:uid="{AE32FACF-9F6A-4086-A7A1-29836ED4B44F}" name="Area Factor" dataDxfId="38"/>
    <tableColumn id="6" xr3:uid="{1E231342-7D1A-4EA6-A67D-CBD7B49CF9E1}" name="Frontal Area" dataDxfId="37">
      <calculatedColumnFormula>C149*D149*E149</calculatedColumnFormula>
    </tableColumn>
    <tableColumn id="7" xr3:uid="{3D5238F7-11D9-4908-ACD5-5E99B173E6E9}" name="Air Density(ρ)" dataDxfId="36"/>
    <tableColumn id="8" xr3:uid="{A47F1E83-0939-44EF-8C57-3C52006177A3}" name="Drag coefficient" dataDxfId="35"/>
    <tableColumn id="9" xr3:uid="{D2EB1526-8DDD-4F45-8252-F69566C7E96F}" name="Aerodynamic Force" dataDxfId="34">
      <calculatedColumnFormula>0.5*G149*H149*F149*(B149^2)</calculatedColumnFormula>
    </tableColumn>
    <tableColumn id="10" xr3:uid="{7D7FFDAF-6859-4E55-B9E9-AE4E5C7BEC00}" name="Gross Vehicle Weight(m) in Kg" dataDxfId="33"/>
    <tableColumn id="11" xr3:uid="{5C1B2F13-F8BB-4AB7-83D1-219ABE0A8E28}" name="ω" dataDxfId="32">
      <calculatedColumnFormula>J149*9.81</calculatedColumnFormula>
    </tableColumn>
    <tableColumn id="12" xr3:uid="{E17BFDF2-A781-4846-8A5E-2CE0A7D0A153}" name="µr" dataDxfId="31"/>
    <tableColumn id="13" xr3:uid="{DC03D0DB-66CB-41EB-A531-C800A8DC1584}" name="θ" dataDxfId="30"/>
    <tableColumn id="14" xr3:uid="{078F79D0-C024-4971-BA1E-E4C1120627E4}" name="Rolling Resistance(Rr)" dataDxfId="29">
      <calculatedColumnFormula>L149*K149*COS(M149)</calculatedColumnFormula>
    </tableColumn>
    <tableColumn id="15" xr3:uid="{21CCE3B1-4EED-4AC4-93D3-9D7A838DA525}" name="Gravitational Resistance(Rg)" dataDxfId="28">
      <calculatedColumnFormula>K149*SIN(M149)</calculatedColumnFormula>
    </tableColumn>
    <tableColumn id="16" xr3:uid="{3CEBF338-81BC-41AE-AAA6-D7AC026100BB}" name="Time in Sec." dataDxfId="27"/>
    <tableColumn id="17" xr3:uid="{47210ECF-D146-46FA-B48A-D74D0978654E}" name="Acceleration Resistance" dataDxfId="26">
      <calculatedColumnFormula>J149*(B149/P149)</calculatedColumnFormula>
    </tableColumn>
    <tableColumn id="18" xr3:uid="{0D8075E7-3711-4ADD-8700-D969D30D4B92}" name="Traction Force" dataDxfId="25">
      <calculatedColumnFormula>Q149+O149+N149+I149</calculatedColumnFormula>
    </tableColumn>
  </tableColumns>
  <tableStyleInfo name="TableStyleLight1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D00137E-26AF-4E66-9F94-C6B4E6736E03}" name="Table4" displayName="Table4" ref="A134:R143" totalsRowShown="0" headerRowDxfId="24">
  <autoFilter ref="A134:R143" xr:uid="{1081FEA9-A9A9-44C8-9C97-7F1CE9DD3623}"/>
  <tableColumns count="18">
    <tableColumn id="1" xr3:uid="{CC00129E-91CC-46E8-B55C-E21E173425AE}" name="Speedin kmph">
      <calculatedColumnFormula>A134+5</calculatedColumnFormula>
    </tableColumn>
    <tableColumn id="2" xr3:uid="{70BCC1E1-5768-4612-8852-AAF2C04F1CF0}" name="Speed in m/s">
      <calculatedColumnFormula>A135*(5/18)</calculatedColumnFormula>
    </tableColumn>
    <tableColumn id="3" xr3:uid="{008088C3-3727-403A-9549-27F9861ECA3A}" name="Width in m"/>
    <tableColumn id="4" xr3:uid="{A6E2A5B3-CB03-4DB2-AFE8-B082EAF64E41}" name="Height in m"/>
    <tableColumn id="5" xr3:uid="{0B8FB841-668A-4CF2-A3D5-E4F9A42ED511}" name="Area Factor"/>
    <tableColumn id="6" xr3:uid="{21BCC127-EDB6-4190-B85A-31C6336C7E5D}" name="Frontal Area">
      <calculatedColumnFormula>E135*D135*C135</calculatedColumnFormula>
    </tableColumn>
    <tableColumn id="7" xr3:uid="{F332B914-CAD2-4627-B39C-1012D061FECE}" name="Air Density(ρ)"/>
    <tableColumn id="8" xr3:uid="{4391CCEF-ED00-4402-B290-AA44B42F1AAF}" name="Drag coefficient"/>
    <tableColumn id="9" xr3:uid="{8FE037AB-5AB2-4CCB-AA96-426ECD2B1630}" name="Aerodynamic Force">
      <calculatedColumnFormula>0.5*G135*H135*F135*(B135^2)</calculatedColumnFormula>
    </tableColumn>
    <tableColumn id="10" xr3:uid="{B0E3EA2B-2B5C-4095-85D5-975047752873}" name="Gross Vehicle Weight(m) in Kg"/>
    <tableColumn id="11" xr3:uid="{964AEBD8-D78A-4AEA-9D60-2F0247936436}" name="ω">
      <calculatedColumnFormula>J135*9.81</calculatedColumnFormula>
    </tableColumn>
    <tableColumn id="12" xr3:uid="{B4CCC7A5-9FFC-4912-B35F-7AD009674262}" name="µr"/>
    <tableColumn id="13" xr3:uid="{D4855A46-BC01-4BE0-8EE3-668F1BFDAB51}" name="θ"/>
    <tableColumn id="14" xr3:uid="{8320DF96-FE38-4A7F-B3A2-95F4722B9B2F}" name="Rolling Resistance(Rr)">
      <calculatedColumnFormula>L135*K135*COS(M135)</calculatedColumnFormula>
    </tableColumn>
    <tableColumn id="15" xr3:uid="{5E422A4E-DCFB-4498-901E-8C97D1F721F0}" name="Gravitational Resistance(Rg)">
      <calculatedColumnFormula>K135*SIN(M135)</calculatedColumnFormula>
    </tableColumn>
    <tableColumn id="16" xr3:uid="{11838281-9AE8-4B55-8F44-041A0746A2CC}" name="Time in Sec."/>
    <tableColumn id="17" xr3:uid="{557D25EC-6BD6-42C6-9CDD-AE43C6FF981F}" name="Acceleration Resistance">
      <calculatedColumnFormula>J135*(B135/P135)</calculatedColumnFormula>
    </tableColumn>
    <tableColumn id="18" xr3:uid="{173BC0CD-4E4B-4619-846F-58B72E0EF541}" name="Traction Force">
      <calculatedColumnFormula>Q135+O135+N135+I135</calculatedColumnFormula>
    </tableColumn>
  </tableColumns>
  <tableStyleInfo name="TableStyleLight1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6E69788-6A81-4D2B-9364-B6594F030779}" name="Table5" displayName="Table5" ref="A108:R129" totalsRowShown="0" headerRowDxfId="23">
  <autoFilter ref="A108:R129" xr:uid="{E295928A-4B2F-49C8-8E3F-83582B8BA98C}"/>
  <tableColumns count="18">
    <tableColumn id="1" xr3:uid="{0AB294D1-4037-49A5-9B16-92C38944260E}" name="Speedin kmph"/>
    <tableColumn id="2" xr3:uid="{9C5B0B0C-F998-44C4-B02C-D8D83EF7D472}" name="Speed in m/s"/>
    <tableColumn id="3" xr3:uid="{20C16BC7-B264-4B58-8DCF-3B8258B1B33C}" name="Width in m"/>
    <tableColumn id="4" xr3:uid="{EE3AD8D3-3325-47B9-B197-781F9B3C6B2F}" name="Height in m"/>
    <tableColumn id="5" xr3:uid="{77780239-A79F-451D-AA31-0F0BB8385DCB}" name="Area Factor"/>
    <tableColumn id="6" xr3:uid="{5D984297-B9D9-458C-93E0-CE6EB30E8CFB}" name="Frontal Area">
      <calculatedColumnFormula>C109*D109*E109</calculatedColumnFormula>
    </tableColumn>
    <tableColumn id="7" xr3:uid="{E8C7C153-D3DE-4B84-B4EE-84C73BEC8194}" name="Air Density(ρ)"/>
    <tableColumn id="8" xr3:uid="{91B5C612-127A-401C-90D4-35AB1A031E02}" name="Drag coefficient"/>
    <tableColumn id="9" xr3:uid="{B5316044-8436-4AC0-9693-DD955ADAE35D}" name="Aerodynamic Force">
      <calculatedColumnFormula>0.5*G109*H109*F109*(B109^2)</calculatedColumnFormula>
    </tableColumn>
    <tableColumn id="10" xr3:uid="{D48EB8EE-C287-4B7F-ACB1-0DA1E419CF06}" name="Gross Vehicle Weight(m) in Kg"/>
    <tableColumn id="11" xr3:uid="{A9C5EFC3-D242-4ABA-A4C5-1F4EC58AA6DD}" name="ω">
      <calculatedColumnFormula>J109*9.81</calculatedColumnFormula>
    </tableColumn>
    <tableColumn id="12" xr3:uid="{97FEB33A-C15A-42BA-ACA8-BB3440CBF005}" name="µr"/>
    <tableColumn id="13" xr3:uid="{B364479D-EB51-45C1-A780-4147847C115B}" name="θ"/>
    <tableColumn id="14" xr3:uid="{5AC3244C-B799-4EA6-B356-5CBF071EA475}" name="Rolling Resistance(Rr)">
      <calculatedColumnFormula>L109*K109*COS(M109)</calculatedColumnFormula>
    </tableColumn>
    <tableColumn id="15" xr3:uid="{B2C959A9-4A97-44D6-B51F-E12B9CBA1064}" name="Gravitational Resistance(Rg)">
      <calculatedColumnFormula>K109*SIN(M109)</calculatedColumnFormula>
    </tableColumn>
    <tableColumn id="16" xr3:uid="{CE942BF1-9412-4ADA-B9FB-3AE74BC1A59E}" name="Time in Sec."/>
    <tableColumn id="17" xr3:uid="{2AF4579A-B389-4780-B4E0-281A0C0CFAD5}" name="Acceleration Resistance">
      <calculatedColumnFormula>J109*(B109/P109)</calculatedColumnFormula>
    </tableColumn>
    <tableColumn id="18" xr3:uid="{A291A5E0-9C01-4814-89F2-755E7A6677A9}" name="Traction Force">
      <calculatedColumnFormula>Q109+O109+N109+I109</calculatedColumnFormula>
    </tableColumn>
  </tableColumns>
  <tableStyleInfo name="TableStyleLight1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226EBBC-30BC-475B-B800-8C8B1F22086D}" name="Table6" displayName="Table6" ref="A82:R103" totalsRowShown="0" headerRowDxfId="22">
  <autoFilter ref="A82:R103" xr:uid="{021FD355-6D50-4290-8701-DA87215AD3FD}"/>
  <tableColumns count="18">
    <tableColumn id="1" xr3:uid="{0771B4E2-E63D-4B15-8E35-C1A768B13B8E}" name="Speedin kmph"/>
    <tableColumn id="2" xr3:uid="{2609C48F-311A-4571-975F-8CB724C1E084}" name="Speed in m/s"/>
    <tableColumn id="3" xr3:uid="{19798B7C-23CA-44E8-A669-3D1961675FDA}" name="Width in m"/>
    <tableColumn id="4" xr3:uid="{70E25515-3287-4BB2-AF56-286AAE90DC1E}" name="Height in m"/>
    <tableColumn id="5" xr3:uid="{289D7623-4882-4A83-947D-61D7884B6F43}" name="Area Factor"/>
    <tableColumn id="6" xr3:uid="{6D48F418-A875-4CB6-A156-04CBE694A925}" name="Frontal Area"/>
    <tableColumn id="7" xr3:uid="{FAE573F9-D953-48C5-91DC-9851621A480B}" name="Air Density(ρ)"/>
    <tableColumn id="8" xr3:uid="{A593C883-9722-4763-A976-5396AD03C85E}" name="Drag coefficient"/>
    <tableColumn id="9" xr3:uid="{EC7C9A1E-4C67-4D18-BC44-1C6E75C2C573}" name="Aerodynamic Force">
      <calculatedColumnFormula>G83*H83*F83*0.5*(B83^2)</calculatedColumnFormula>
    </tableColumn>
    <tableColumn id="10" xr3:uid="{9E8B2A05-50D9-415A-995D-6B6E27FCCA4B}" name="Gross Vehicle Weight(m) in Kg"/>
    <tableColumn id="11" xr3:uid="{6BB74060-930B-4217-B48C-8E5A370A386B}" name="ω">
      <calculatedColumnFormula>J83*9.81</calculatedColumnFormula>
    </tableColumn>
    <tableColumn id="12" xr3:uid="{F420BAEB-5407-4406-A9A7-028A8063077A}" name="µr"/>
    <tableColumn id="13" xr3:uid="{723406F9-5E90-496D-B53B-C4C11E0B44FE}" name="θ"/>
    <tableColumn id="14" xr3:uid="{076DC762-C33F-4524-8548-3AB9297FD67D}" name="Rolling Resistance(Rr)">
      <calculatedColumnFormula>L83*K83*COS(M83)</calculatedColumnFormula>
    </tableColumn>
    <tableColumn id="15" xr3:uid="{4EE31B52-1056-4EB2-9B11-D6DBBC4DB934}" name="Gravitational Resistance(Rg)">
      <calculatedColumnFormula>K83*SIN(M83)</calculatedColumnFormula>
    </tableColumn>
    <tableColumn id="16" xr3:uid="{CE202052-5EA2-4E5C-891D-A710728F8641}" name="Time in Sec."/>
    <tableColumn id="17" xr3:uid="{FE2C453B-130C-4DE2-A663-AE0A9A169FB4}" name="Acceleration Resistance">
      <calculatedColumnFormula>J83*(B83/P83)</calculatedColumnFormula>
    </tableColumn>
    <tableColumn id="18" xr3:uid="{C7F0BC16-2B97-4C47-8519-31971694FAEE}" name="Traction Force">
      <calculatedColumnFormula>Q83+O83+N83+I83</calculatedColumnFormula>
    </tableColumn>
  </tableColumns>
  <tableStyleInfo name="TableStyleLight1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D302CCE-196B-4EE6-8A9C-47DDCB72D3B9}" name="Table7" displayName="Table7" ref="A56:R77" totalsRowShown="0" headerRowDxfId="21">
  <autoFilter ref="A56:R77" xr:uid="{0AC0AE81-E529-4EB7-88AE-27254AD9DFBA}"/>
  <tableColumns count="18">
    <tableColumn id="1" xr3:uid="{372D03C0-76BA-415A-B0C5-4734BF087A0B}" name="Speedin kmph"/>
    <tableColumn id="2" xr3:uid="{B26F5915-A4B6-47C4-AE42-14D754ABDA9A}" name="Speed in m/s"/>
    <tableColumn id="3" xr3:uid="{CB9EB1F9-2D46-4BE6-9331-F5A1FB3B28AE}" name="Width in m"/>
    <tableColumn id="4" xr3:uid="{B470B33C-3A60-4F0E-AC8F-D3843F3F169E}" name="Height in m"/>
    <tableColumn id="5" xr3:uid="{D658538B-1C9F-4B19-9F5F-40C6F0CF209D}" name="Area Factor"/>
    <tableColumn id="6" xr3:uid="{A617AA63-4EE4-4F97-B469-A4D3748D65FA}" name="Frontal Area">
      <calculatedColumnFormula>C57*D57*E57</calculatedColumnFormula>
    </tableColumn>
    <tableColumn id="7" xr3:uid="{069C5CD5-A5F3-436C-80DD-163D0999E045}" name="Air Density(ρ)"/>
    <tableColumn id="8" xr3:uid="{3370EE95-4F1A-45AE-8B0E-D4DC27C90A14}" name="Drag coefficient"/>
    <tableColumn id="9" xr3:uid="{B4905CB6-9B4F-4B54-8D57-507A4EA577E6}" name="Aerodynamic Force">
      <calculatedColumnFormula>0.5*G57*H57*F57*(B57^2)</calculatedColumnFormula>
    </tableColumn>
    <tableColumn id="10" xr3:uid="{94177E2D-D0F7-42EA-9902-0EAE18173179}" name="Gross Vehicle Weight(m) in Kg"/>
    <tableColumn id="11" xr3:uid="{420BFEAC-866D-4E1A-8877-8B06ABDDF889}" name="ω">
      <calculatedColumnFormula>J57*9.81</calculatedColumnFormula>
    </tableColumn>
    <tableColumn id="12" xr3:uid="{A7E989D0-558C-47C1-A553-2B90863D1ACF}" name="µr"/>
    <tableColumn id="13" xr3:uid="{636693D6-05CC-4062-9862-89E490F28303}" name="θ"/>
    <tableColumn id="14" xr3:uid="{3C49D2CF-1422-4301-B98E-FF729EB00223}" name="Rolling Resistance(Rr)">
      <calculatedColumnFormula>L57*K57*COS(M57)</calculatedColumnFormula>
    </tableColumn>
    <tableColumn id="15" xr3:uid="{ACF073D5-355E-4B53-9A83-9F27E86F2847}" name="Gravitational Resistance(Rg)">
      <calculatedColumnFormula>K57*SIN(M57)</calculatedColumnFormula>
    </tableColumn>
    <tableColumn id="16" xr3:uid="{6D51BC5F-F317-4B78-A690-FC1BD6AD6B7E}" name="Time in Sec."/>
    <tableColumn id="17" xr3:uid="{232D85D0-27D3-41D8-B21B-CF0153995303}" name="Acceleration Resistance">
      <calculatedColumnFormula>J57*(B57/P57)</calculatedColumnFormula>
    </tableColumn>
    <tableColumn id="18" xr3:uid="{AC978945-3426-4704-8E94-209B90588E15}" name="Traction Force">
      <calculatedColumnFormula>Q57+O57+I57+N57</calculatedColumnFormula>
    </tableColumn>
  </tableColumns>
  <tableStyleInfo name="TableStyleLight1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F3AC257-FB84-4A31-844F-F7F771E8B7E7}" name="Table8" displayName="Table8" ref="A30:R51" totalsRowShown="0" headerRowDxfId="20">
  <autoFilter ref="A30:R51" xr:uid="{3D0EB32C-AC5B-457B-B90F-32B3C3067462}"/>
  <tableColumns count="18">
    <tableColumn id="1" xr3:uid="{A7D117F7-13CE-4CC0-8F62-85F0952C46E6}" name="Speedin kmph"/>
    <tableColumn id="2" xr3:uid="{7057DB9A-03EF-4AB0-BA71-4B4E632596AE}" name="Speed in m/s">
      <calculatedColumnFormula>A31*(5/18)</calculatedColumnFormula>
    </tableColumn>
    <tableColumn id="3" xr3:uid="{AD56AB2C-BE78-4E14-AAF8-46572730CF31}" name="Width in m"/>
    <tableColumn id="4" xr3:uid="{92DE0B44-1E9A-4110-899E-0F54F5C7D25B}" name="Height in m"/>
    <tableColumn id="5" xr3:uid="{372B020A-AF01-4190-A1C4-FC08AEB741D4}" name="Area Factor"/>
    <tableColumn id="6" xr3:uid="{F6583E78-AAB9-4746-92AB-8DB01F990515}" name="Frontal Area">
      <calculatedColumnFormula>C31*D31*E31</calculatedColumnFormula>
    </tableColumn>
    <tableColumn id="7" xr3:uid="{71929F9A-7CB5-4DB4-88AB-74AAC3C0C40F}" name="Air Density(ρ)"/>
    <tableColumn id="8" xr3:uid="{756C4A14-0354-482A-8E8A-7FE1C8EE0B9E}" name="Drag coefficient"/>
    <tableColumn id="9" xr3:uid="{FCA48BDB-6C24-4F94-8BC6-DF9F26228488}" name="Aerodynamic Force">
      <calculatedColumnFormula>0.5*H31*G31*F31*(B31^2)</calculatedColumnFormula>
    </tableColumn>
    <tableColumn id="10" xr3:uid="{8B1712B8-6275-4FBD-860D-A16CA909AE73}" name="Gross Vehicle Weight(m) in Kg"/>
    <tableColumn id="11" xr3:uid="{34D4DC0E-DDF7-4190-A914-CB5F1A4C1693}" name="ω">
      <calculatedColumnFormula>J31*9.81</calculatedColumnFormula>
    </tableColumn>
    <tableColumn id="12" xr3:uid="{93BE94DD-6E41-40BE-A90F-740C98ED4920}" name="µr"/>
    <tableColumn id="13" xr3:uid="{02463B0D-E244-4BBB-B8F7-78A31154AEF4}" name="θ"/>
    <tableColumn id="14" xr3:uid="{5F9F6DB3-06DD-42EC-B8CB-6525EC8B50C8}" name="Rolling Resistance(Rr)">
      <calculatedColumnFormula>L31*K31*COS(M31)</calculatedColumnFormula>
    </tableColumn>
    <tableColumn id="15" xr3:uid="{B66C8787-8E5C-48FB-AFF9-37BEF17AEB53}" name="Gravitational Resistance(Rg)">
      <calculatedColumnFormula>K31*SIN(M31)</calculatedColumnFormula>
    </tableColumn>
    <tableColumn id="16" xr3:uid="{6F41E9B9-526D-46A0-876A-AEE3348AA921}" name="Time in Sec."/>
    <tableColumn id="17" xr3:uid="{9FE7C9D0-FF27-4619-89AD-2C9A2E4B62E6}" name="Acceleration Resistance">
      <calculatedColumnFormula>J31*(B31/P31)</calculatedColumnFormula>
    </tableColumn>
    <tableColumn id="18" xr3:uid="{1029FBB4-8EA8-4A14-966F-14495819C246}" name="Traction Force">
      <calculatedColumnFormula>Q31+O31+N31+I31</calculatedColumnFormula>
    </tableColumn>
  </tableColumns>
  <tableStyleInfo name="TableStyleLight1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54D94EF-3542-4726-928D-5AD2F38C628D}" name="Table9" displayName="Table9" ref="A4:R25" totalsRowShown="0" headerRowDxfId="19" dataDxfId="18">
  <autoFilter ref="A4:R25" xr:uid="{85AE28EB-3524-4DC4-B79F-29946DEAEBBC}"/>
  <tableColumns count="18">
    <tableColumn id="1" xr3:uid="{51DB11AE-A21B-4144-BCE0-7E8FC59704CE}" name="Speedin kmph" dataDxfId="17">
      <calculatedColumnFormula>A4+5</calculatedColumnFormula>
    </tableColumn>
    <tableColumn id="2" xr3:uid="{7C785AC9-D730-4BEC-9851-BE072690AAE4}" name="Speed in m/s" dataDxfId="16">
      <calculatedColumnFormula>A5*(5/18)</calculatedColumnFormula>
    </tableColumn>
    <tableColumn id="3" xr3:uid="{AC8213F1-CB5E-45AD-B1B0-83385C3B2ECE}" name="Width in m" dataDxfId="15"/>
    <tableColumn id="4" xr3:uid="{5A2B1C2A-3CAF-40B3-8C44-5A3AB89A2A9A}" name="Height in m" dataDxfId="14"/>
    <tableColumn id="5" xr3:uid="{9FD5046A-2200-4709-9EEA-B47A7B7657AB}" name="Area Factor" dataDxfId="13"/>
    <tableColumn id="6" xr3:uid="{0E6F9B7F-CA3F-4AD1-BCB3-47A0BC51A792}" name="Frontal Area" dataDxfId="12">
      <calculatedColumnFormula>C5*D5*E5</calculatedColumnFormula>
    </tableColumn>
    <tableColumn id="7" xr3:uid="{A4F46D16-6370-4621-8365-D5D8C5FA5401}" name="Air Density(ρ)" dataDxfId="11"/>
    <tableColumn id="8" xr3:uid="{144609A5-AC47-4DBB-9BFD-131F635AFB55}" name="Drag coefficient" dataDxfId="10"/>
    <tableColumn id="9" xr3:uid="{BD4AD6A1-7F54-4318-8208-AB72E04689E5}" name="Aerodynamic Force" dataDxfId="9">
      <calculatedColumnFormula>0.5*G5*F5*H5*(B5^2)</calculatedColumnFormula>
    </tableColumn>
    <tableColumn id="10" xr3:uid="{5BAA88EB-3494-49DA-969E-1A62BBBE57FB}" name="Gross Vehicle Weight(m) in Kg" dataDxfId="8"/>
    <tableColumn id="11" xr3:uid="{81DDB689-62AC-44C2-B497-1DDFDFBB0FEF}" name="ω" dataDxfId="7">
      <calculatedColumnFormula>J5*9.81</calculatedColumnFormula>
    </tableColumn>
    <tableColumn id="12" xr3:uid="{74950992-7777-4FC1-988D-C1558A7DE47B}" name="µr" dataDxfId="6"/>
    <tableColumn id="13" xr3:uid="{A3AB6564-E17F-49DC-A177-1C46DDFD134D}" name="θ" dataDxfId="5"/>
    <tableColumn id="14" xr3:uid="{6FF1173C-03C7-45CB-A509-B331DBDDC4BC}" name="Rolling Resistance(Rr)" dataDxfId="4">
      <calculatedColumnFormula>L5*K5*COS(M5)</calculatedColumnFormula>
    </tableColumn>
    <tableColumn id="15" xr3:uid="{6DAD39D8-6424-4B68-904B-3FB11A77A32A}" name="Gravitational Resistance(Rg)" dataDxfId="3">
      <calculatedColumnFormula>K5*SIN(M5)</calculatedColumnFormula>
    </tableColumn>
    <tableColumn id="16" xr3:uid="{AB036010-7D3F-4379-B5BB-4F812464942B}" name="Time in Sec." dataDxfId="2"/>
    <tableColumn id="17" xr3:uid="{413C8B9A-248B-4DDD-B88E-060AB00C482D}" name="Acceleration Resistance" dataDxfId="1">
      <calculatedColumnFormula>J5*(B5/P5)</calculatedColumnFormula>
    </tableColumn>
    <tableColumn id="18" xr3:uid="{A20CAB64-8598-48B4-8BD0-F33350D6539A}" name="Traction Force" dataDxfId="0">
      <calculatedColumnFormula>Q5+O5+N5+I5</calculatedColumnFormula>
    </tableColumn>
  </tableColumns>
  <tableStyleInfo name="TableStyleLight1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39950-5812-442E-93D5-BA98D140D8F6}">
  <dimension ref="A4:R205"/>
  <sheetViews>
    <sheetView tabSelected="1" topLeftCell="P1" workbookViewId="0">
      <selection activeCell="AB201" sqref="AB201"/>
    </sheetView>
  </sheetViews>
  <sheetFormatPr defaultRowHeight="15" x14ac:dyDescent="0.25"/>
  <cols>
    <col min="1" max="1" width="23" customWidth="1"/>
    <col min="2" max="2" width="18.85546875" customWidth="1"/>
    <col min="3" max="3" width="16.42578125" customWidth="1"/>
    <col min="4" max="4" width="16.28515625" customWidth="1"/>
    <col min="5" max="6" width="17.42578125" customWidth="1"/>
    <col min="7" max="7" width="18.5703125" customWidth="1"/>
    <col min="8" max="8" width="20.5703125" customWidth="1"/>
    <col min="9" max="9" width="31.85546875" customWidth="1"/>
    <col min="10" max="10" width="34" customWidth="1"/>
    <col min="11" max="11" width="14" customWidth="1"/>
    <col min="12" max="12" width="10" customWidth="1"/>
    <col min="13" max="13" width="9" customWidth="1"/>
    <col min="14" max="14" width="25.42578125" customWidth="1"/>
    <col min="15" max="15" width="31.42578125" customWidth="1"/>
    <col min="16" max="16" width="19.42578125" customWidth="1"/>
    <col min="17" max="17" width="28.28515625" customWidth="1"/>
    <col min="18" max="18" width="19.7109375" customWidth="1"/>
    <col min="19" max="19" width="17" customWidth="1"/>
    <col min="20" max="20" width="21" customWidth="1"/>
  </cols>
  <sheetData>
    <row r="4" spans="1:18" x14ac:dyDescent="0.25">
      <c r="A4" s="1" t="s">
        <v>15</v>
      </c>
      <c r="B4" s="1" t="s">
        <v>16</v>
      </c>
      <c r="C4" s="1" t="s">
        <v>0</v>
      </c>
      <c r="D4" s="1" t="s">
        <v>1</v>
      </c>
      <c r="E4" s="1" t="s">
        <v>2</v>
      </c>
      <c r="F4" s="1" t="s">
        <v>3</v>
      </c>
      <c r="G4" s="1" t="s">
        <v>4</v>
      </c>
      <c r="H4" s="1" t="s">
        <v>5</v>
      </c>
      <c r="I4" s="13" t="s">
        <v>38</v>
      </c>
      <c r="J4" s="1" t="s">
        <v>6</v>
      </c>
      <c r="K4" s="2" t="s">
        <v>7</v>
      </c>
      <c r="L4" s="2" t="s">
        <v>8</v>
      </c>
      <c r="M4" s="2" t="s">
        <v>9</v>
      </c>
      <c r="N4" s="14" t="s">
        <v>10</v>
      </c>
      <c r="O4" s="2" t="s">
        <v>11</v>
      </c>
      <c r="P4" s="2" t="s">
        <v>14</v>
      </c>
      <c r="Q4" s="2" t="s">
        <v>12</v>
      </c>
      <c r="R4" s="14" t="s">
        <v>13</v>
      </c>
    </row>
    <row r="5" spans="1:18" x14ac:dyDescent="0.25">
      <c r="A5" s="3">
        <v>0</v>
      </c>
      <c r="B5" s="3">
        <f>A5*(5/18)</f>
        <v>0</v>
      </c>
      <c r="C5" s="3">
        <v>1.788</v>
      </c>
      <c r="D5" s="3">
        <v>1.53</v>
      </c>
      <c r="E5" s="3">
        <v>0.85</v>
      </c>
      <c r="F5" s="3">
        <f>C5*D5*E5</f>
        <v>2.325294</v>
      </c>
      <c r="G5" s="3">
        <v>1.2250000000000001</v>
      </c>
      <c r="H5" s="3">
        <v>0.3</v>
      </c>
      <c r="I5" s="3">
        <f>0.5*G5*F5*H5*(B5^2)</f>
        <v>0</v>
      </c>
      <c r="J5" s="3">
        <v>1965</v>
      </c>
      <c r="K5" s="3">
        <f>J5*9.81</f>
        <v>19276.650000000001</v>
      </c>
      <c r="L5" s="3">
        <v>0.02</v>
      </c>
      <c r="M5" s="3">
        <v>0</v>
      </c>
      <c r="N5" s="3">
        <f>L5*K5*COS(M5)</f>
        <v>385.53300000000002</v>
      </c>
      <c r="O5" s="3">
        <f>K5*SIN(M5)</f>
        <v>0</v>
      </c>
      <c r="P5" s="3">
        <v>7.9</v>
      </c>
      <c r="Q5" s="3">
        <f>J5*(B5/P5)</f>
        <v>0</v>
      </c>
      <c r="R5" s="3">
        <f>Q5+O5+N5+I5</f>
        <v>385.53300000000002</v>
      </c>
    </row>
    <row r="6" spans="1:18" x14ac:dyDescent="0.25">
      <c r="A6" s="3">
        <f>A5+5</f>
        <v>5</v>
      </c>
      <c r="B6" s="3">
        <f t="shared" ref="B6:B25" si="0">A6*(5/18)</f>
        <v>1.3888888888888888</v>
      </c>
      <c r="C6" s="3">
        <v>1.788</v>
      </c>
      <c r="D6" s="3">
        <v>1.53</v>
      </c>
      <c r="E6" s="3">
        <v>0.85</v>
      </c>
      <c r="F6" s="3">
        <f t="shared" ref="F6:F25" si="1">C6*D6*E6</f>
        <v>2.325294</v>
      </c>
      <c r="G6" s="3">
        <v>1.2250000000000001</v>
      </c>
      <c r="H6" s="3">
        <v>0.3</v>
      </c>
      <c r="I6" s="3">
        <f t="shared" ref="I6:I25" si="2">0.5*G6*F6*H6*(B6^2)</f>
        <v>0.82421445312499997</v>
      </c>
      <c r="J6" s="3">
        <v>1965</v>
      </c>
      <c r="K6" s="3">
        <f t="shared" ref="K6:K25" si="3">J6*9.81</f>
        <v>19276.650000000001</v>
      </c>
      <c r="L6" s="3">
        <v>0.02</v>
      </c>
      <c r="M6" s="3">
        <v>0</v>
      </c>
      <c r="N6" s="3">
        <f t="shared" ref="N6:N25" si="4">L6*K6*COS(M6)</f>
        <v>385.53300000000002</v>
      </c>
      <c r="O6" s="3">
        <f t="shared" ref="O6:O25" si="5">K6*SIN(M6)</f>
        <v>0</v>
      </c>
      <c r="P6" s="3">
        <v>7.9</v>
      </c>
      <c r="Q6" s="3">
        <f t="shared" ref="Q6:Q25" si="6">J6*(B6/P6)</f>
        <v>345.46413502109704</v>
      </c>
      <c r="R6" s="3">
        <f t="shared" ref="R6:R25" si="7">Q6+O6+N6+I6</f>
        <v>731.82134947422207</v>
      </c>
    </row>
    <row r="7" spans="1:18" x14ac:dyDescent="0.25">
      <c r="A7" s="3">
        <f t="shared" ref="A7:A24" si="8">A6+5</f>
        <v>10</v>
      </c>
      <c r="B7" s="3">
        <f t="shared" si="0"/>
        <v>2.7777777777777777</v>
      </c>
      <c r="C7" s="3">
        <v>1.788</v>
      </c>
      <c r="D7" s="3">
        <v>1.53</v>
      </c>
      <c r="E7" s="3">
        <v>0.85</v>
      </c>
      <c r="F7" s="3">
        <f t="shared" si="1"/>
        <v>2.325294</v>
      </c>
      <c r="G7" s="3">
        <v>1.2250000000000001</v>
      </c>
      <c r="H7" s="3">
        <v>0.3</v>
      </c>
      <c r="I7" s="3">
        <f t="shared" si="2"/>
        <v>3.2968578124999999</v>
      </c>
      <c r="J7" s="3">
        <v>1965</v>
      </c>
      <c r="K7" s="3">
        <f t="shared" si="3"/>
        <v>19276.650000000001</v>
      </c>
      <c r="L7" s="3">
        <v>0.02</v>
      </c>
      <c r="M7" s="3">
        <v>0</v>
      </c>
      <c r="N7" s="3">
        <f t="shared" si="4"/>
        <v>385.53300000000002</v>
      </c>
      <c r="O7" s="3">
        <f t="shared" si="5"/>
        <v>0</v>
      </c>
      <c r="P7" s="3">
        <v>7.9</v>
      </c>
      <c r="Q7" s="3">
        <f t="shared" si="6"/>
        <v>690.92827004219407</v>
      </c>
      <c r="R7" s="3">
        <f t="shared" si="7"/>
        <v>1079.7581278546941</v>
      </c>
    </row>
    <row r="8" spans="1:18" x14ac:dyDescent="0.25">
      <c r="A8" s="3">
        <f t="shared" si="8"/>
        <v>15</v>
      </c>
      <c r="B8" s="3">
        <f t="shared" si="0"/>
        <v>4.166666666666667</v>
      </c>
      <c r="C8" s="3">
        <v>1.788</v>
      </c>
      <c r="D8" s="3">
        <v>1.53</v>
      </c>
      <c r="E8" s="3">
        <v>0.85</v>
      </c>
      <c r="F8" s="3">
        <f t="shared" si="1"/>
        <v>2.325294</v>
      </c>
      <c r="G8" s="3">
        <v>1.2250000000000001</v>
      </c>
      <c r="H8" s="3">
        <v>0.3</v>
      </c>
      <c r="I8" s="3">
        <f t="shared" si="2"/>
        <v>7.4179300781250017</v>
      </c>
      <c r="J8" s="3">
        <v>1965</v>
      </c>
      <c r="K8" s="3">
        <f t="shared" si="3"/>
        <v>19276.650000000001</v>
      </c>
      <c r="L8" s="3">
        <v>0.02</v>
      </c>
      <c r="M8" s="3">
        <v>0</v>
      </c>
      <c r="N8" s="3">
        <f t="shared" si="4"/>
        <v>385.53300000000002</v>
      </c>
      <c r="O8" s="3">
        <f t="shared" si="5"/>
        <v>0</v>
      </c>
      <c r="P8" s="3">
        <v>7.9</v>
      </c>
      <c r="Q8" s="3">
        <f t="shared" si="6"/>
        <v>1036.3924050632911</v>
      </c>
      <c r="R8" s="3">
        <f t="shared" si="7"/>
        <v>1429.3433351414162</v>
      </c>
    </row>
    <row r="9" spans="1:18" x14ac:dyDescent="0.25">
      <c r="A9" s="3">
        <f t="shared" si="8"/>
        <v>20</v>
      </c>
      <c r="B9" s="3">
        <f t="shared" si="0"/>
        <v>5.5555555555555554</v>
      </c>
      <c r="C9" s="3">
        <v>1.788</v>
      </c>
      <c r="D9" s="3">
        <v>1.53</v>
      </c>
      <c r="E9" s="3">
        <v>0.85</v>
      </c>
      <c r="F9" s="3">
        <f t="shared" si="1"/>
        <v>2.325294</v>
      </c>
      <c r="G9" s="3">
        <v>1.2250000000000001</v>
      </c>
      <c r="H9" s="3">
        <v>0.3</v>
      </c>
      <c r="I9" s="3">
        <f t="shared" si="2"/>
        <v>13.187431249999999</v>
      </c>
      <c r="J9" s="3">
        <v>1965</v>
      </c>
      <c r="K9" s="3">
        <f t="shared" si="3"/>
        <v>19276.650000000001</v>
      </c>
      <c r="L9" s="3">
        <v>0.02</v>
      </c>
      <c r="M9" s="3">
        <v>0</v>
      </c>
      <c r="N9" s="3">
        <f t="shared" si="4"/>
        <v>385.53300000000002</v>
      </c>
      <c r="O9" s="3">
        <f t="shared" si="5"/>
        <v>0</v>
      </c>
      <c r="P9" s="3">
        <v>7.9</v>
      </c>
      <c r="Q9" s="3">
        <f t="shared" si="6"/>
        <v>1381.8565400843881</v>
      </c>
      <c r="R9" s="3">
        <f t="shared" si="7"/>
        <v>1780.576971334388</v>
      </c>
    </row>
    <row r="10" spans="1:18" x14ac:dyDescent="0.25">
      <c r="A10" s="3">
        <f t="shared" si="8"/>
        <v>25</v>
      </c>
      <c r="B10" s="3">
        <f t="shared" si="0"/>
        <v>6.9444444444444446</v>
      </c>
      <c r="C10" s="3">
        <v>1.788</v>
      </c>
      <c r="D10" s="3">
        <v>1.53</v>
      </c>
      <c r="E10" s="3">
        <v>0.85</v>
      </c>
      <c r="F10" s="3">
        <f t="shared" si="1"/>
        <v>2.325294</v>
      </c>
      <c r="G10" s="3">
        <v>1.2250000000000001</v>
      </c>
      <c r="H10" s="3">
        <v>0.3</v>
      </c>
      <c r="I10" s="3">
        <f t="shared" si="2"/>
        <v>20.605361328124999</v>
      </c>
      <c r="J10" s="3">
        <v>1965</v>
      </c>
      <c r="K10" s="3">
        <f t="shared" si="3"/>
        <v>19276.650000000001</v>
      </c>
      <c r="L10" s="3">
        <v>0.02</v>
      </c>
      <c r="M10" s="3">
        <v>0</v>
      </c>
      <c r="N10" s="3">
        <f t="shared" si="4"/>
        <v>385.53300000000002</v>
      </c>
      <c r="O10" s="3">
        <f t="shared" si="5"/>
        <v>0</v>
      </c>
      <c r="P10" s="3">
        <v>7.9</v>
      </c>
      <c r="Q10" s="3">
        <f t="shared" si="6"/>
        <v>1727.3206751054852</v>
      </c>
      <c r="R10" s="3">
        <f t="shared" si="7"/>
        <v>2133.4590364336104</v>
      </c>
    </row>
    <row r="11" spans="1:18" x14ac:dyDescent="0.25">
      <c r="A11" s="3">
        <f t="shared" si="8"/>
        <v>30</v>
      </c>
      <c r="B11" s="3">
        <f t="shared" si="0"/>
        <v>8.3333333333333339</v>
      </c>
      <c r="C11" s="3">
        <v>1.788</v>
      </c>
      <c r="D11" s="3">
        <v>1.53</v>
      </c>
      <c r="E11" s="3">
        <v>0.85</v>
      </c>
      <c r="F11" s="3">
        <f t="shared" si="1"/>
        <v>2.325294</v>
      </c>
      <c r="G11" s="3">
        <v>1.2250000000000001</v>
      </c>
      <c r="H11" s="3">
        <v>0.3</v>
      </c>
      <c r="I11" s="3">
        <f t="shared" si="2"/>
        <v>29.671720312500007</v>
      </c>
      <c r="J11" s="3">
        <v>1965</v>
      </c>
      <c r="K11" s="3">
        <f t="shared" si="3"/>
        <v>19276.650000000001</v>
      </c>
      <c r="L11" s="3">
        <v>0.02</v>
      </c>
      <c r="M11" s="3">
        <v>0</v>
      </c>
      <c r="N11" s="3">
        <f t="shared" si="4"/>
        <v>385.53300000000002</v>
      </c>
      <c r="O11" s="3">
        <f t="shared" si="5"/>
        <v>0</v>
      </c>
      <c r="P11" s="3">
        <v>7.9</v>
      </c>
      <c r="Q11" s="3">
        <f t="shared" si="6"/>
        <v>2072.7848101265822</v>
      </c>
      <c r="R11" s="3">
        <f t="shared" si="7"/>
        <v>2487.989530439082</v>
      </c>
    </row>
    <row r="12" spans="1:18" x14ac:dyDescent="0.25">
      <c r="A12" s="3">
        <f t="shared" si="8"/>
        <v>35</v>
      </c>
      <c r="B12" s="3">
        <f t="shared" si="0"/>
        <v>9.7222222222222232</v>
      </c>
      <c r="C12" s="3">
        <v>1.788</v>
      </c>
      <c r="D12" s="3">
        <v>1.53</v>
      </c>
      <c r="E12" s="3">
        <v>0.85</v>
      </c>
      <c r="F12" s="3">
        <f t="shared" si="1"/>
        <v>2.325294</v>
      </c>
      <c r="G12" s="3">
        <v>1.2250000000000001</v>
      </c>
      <c r="H12" s="3">
        <v>0.3</v>
      </c>
      <c r="I12" s="3">
        <f t="shared" si="2"/>
        <v>40.386508203125011</v>
      </c>
      <c r="J12" s="3">
        <v>1965</v>
      </c>
      <c r="K12" s="3">
        <f t="shared" si="3"/>
        <v>19276.650000000001</v>
      </c>
      <c r="L12" s="3">
        <v>0.02</v>
      </c>
      <c r="M12" s="3">
        <v>0</v>
      </c>
      <c r="N12" s="3">
        <f t="shared" si="4"/>
        <v>385.53300000000002</v>
      </c>
      <c r="O12" s="3">
        <f t="shared" si="5"/>
        <v>0</v>
      </c>
      <c r="P12" s="3">
        <v>7.9</v>
      </c>
      <c r="Q12" s="3">
        <f t="shared" si="6"/>
        <v>2418.2489451476795</v>
      </c>
      <c r="R12" s="3">
        <f t="shared" si="7"/>
        <v>2844.1684533508046</v>
      </c>
    </row>
    <row r="13" spans="1:18" x14ac:dyDescent="0.25">
      <c r="A13" s="3">
        <f t="shared" si="8"/>
        <v>40</v>
      </c>
      <c r="B13" s="3">
        <f t="shared" si="0"/>
        <v>11.111111111111111</v>
      </c>
      <c r="C13" s="3">
        <v>1.788</v>
      </c>
      <c r="D13" s="3">
        <v>1.53</v>
      </c>
      <c r="E13" s="3">
        <v>0.85</v>
      </c>
      <c r="F13" s="3">
        <f t="shared" si="1"/>
        <v>2.325294</v>
      </c>
      <c r="G13" s="3">
        <v>1.2250000000000001</v>
      </c>
      <c r="H13" s="3">
        <v>0.3</v>
      </c>
      <c r="I13" s="3">
        <f t="shared" si="2"/>
        <v>52.749724999999998</v>
      </c>
      <c r="J13" s="3">
        <v>1965</v>
      </c>
      <c r="K13" s="3">
        <f t="shared" si="3"/>
        <v>19276.650000000001</v>
      </c>
      <c r="L13" s="3">
        <v>0.02</v>
      </c>
      <c r="M13" s="3">
        <v>0</v>
      </c>
      <c r="N13" s="3">
        <f t="shared" si="4"/>
        <v>385.53300000000002</v>
      </c>
      <c r="O13" s="3">
        <f t="shared" si="5"/>
        <v>0</v>
      </c>
      <c r="P13" s="3">
        <v>7.9</v>
      </c>
      <c r="Q13" s="3">
        <f t="shared" si="6"/>
        <v>2763.7130801687763</v>
      </c>
      <c r="R13" s="3">
        <f t="shared" si="7"/>
        <v>3201.9958051687763</v>
      </c>
    </row>
    <row r="14" spans="1:18" x14ac:dyDescent="0.25">
      <c r="A14" s="3">
        <f t="shared" si="8"/>
        <v>45</v>
      </c>
      <c r="B14" s="3">
        <f t="shared" si="0"/>
        <v>12.5</v>
      </c>
      <c r="C14" s="3">
        <v>1.788</v>
      </c>
      <c r="D14" s="3">
        <v>1.53</v>
      </c>
      <c r="E14" s="3">
        <v>0.85</v>
      </c>
      <c r="F14" s="3">
        <f t="shared" si="1"/>
        <v>2.325294</v>
      </c>
      <c r="G14" s="3">
        <v>1.2250000000000001</v>
      </c>
      <c r="H14" s="3">
        <v>0.3</v>
      </c>
      <c r="I14" s="3">
        <f t="shared" si="2"/>
        <v>66.761370703124996</v>
      </c>
      <c r="J14" s="3">
        <v>1965</v>
      </c>
      <c r="K14" s="3">
        <f t="shared" si="3"/>
        <v>19276.650000000001</v>
      </c>
      <c r="L14" s="3">
        <v>0.02</v>
      </c>
      <c r="M14" s="3">
        <v>0</v>
      </c>
      <c r="N14" s="3">
        <f t="shared" si="4"/>
        <v>385.53300000000002</v>
      </c>
      <c r="O14" s="3">
        <f t="shared" si="5"/>
        <v>0</v>
      </c>
      <c r="P14" s="3">
        <v>7.9</v>
      </c>
      <c r="Q14" s="3">
        <f t="shared" si="6"/>
        <v>3109.1772151898736</v>
      </c>
      <c r="R14" s="3">
        <f t="shared" si="7"/>
        <v>3561.4715858929985</v>
      </c>
    </row>
    <row r="15" spans="1:18" x14ac:dyDescent="0.25">
      <c r="A15" s="3">
        <f t="shared" si="8"/>
        <v>50</v>
      </c>
      <c r="B15" s="3">
        <f t="shared" si="0"/>
        <v>13.888888888888889</v>
      </c>
      <c r="C15" s="3">
        <v>1.788</v>
      </c>
      <c r="D15" s="3">
        <v>1.53</v>
      </c>
      <c r="E15" s="3">
        <v>0.85</v>
      </c>
      <c r="F15" s="3">
        <f t="shared" si="1"/>
        <v>2.325294</v>
      </c>
      <c r="G15" s="3">
        <v>1.2250000000000001</v>
      </c>
      <c r="H15" s="3">
        <v>0.3</v>
      </c>
      <c r="I15" s="3">
        <f t="shared" si="2"/>
        <v>82.421445312499998</v>
      </c>
      <c r="J15" s="3">
        <v>1965</v>
      </c>
      <c r="K15" s="3">
        <f t="shared" si="3"/>
        <v>19276.650000000001</v>
      </c>
      <c r="L15" s="3">
        <v>0.02</v>
      </c>
      <c r="M15" s="3">
        <v>0</v>
      </c>
      <c r="N15" s="3">
        <f t="shared" si="4"/>
        <v>385.53300000000002</v>
      </c>
      <c r="O15" s="3">
        <f t="shared" si="5"/>
        <v>0</v>
      </c>
      <c r="P15" s="3">
        <v>7.9</v>
      </c>
      <c r="Q15" s="3">
        <f t="shared" si="6"/>
        <v>3454.6413502109704</v>
      </c>
      <c r="R15" s="3">
        <f t="shared" si="7"/>
        <v>3922.5957955234703</v>
      </c>
    </row>
    <row r="16" spans="1:18" x14ac:dyDescent="0.25">
      <c r="A16" s="3">
        <f t="shared" si="8"/>
        <v>55</v>
      </c>
      <c r="B16" s="3">
        <f t="shared" si="0"/>
        <v>15.277777777777779</v>
      </c>
      <c r="C16" s="3">
        <v>1.788</v>
      </c>
      <c r="D16" s="3">
        <v>1.53</v>
      </c>
      <c r="E16" s="3">
        <v>0.85</v>
      </c>
      <c r="F16" s="3">
        <f t="shared" si="1"/>
        <v>2.325294</v>
      </c>
      <c r="G16" s="3">
        <v>1.2250000000000001</v>
      </c>
      <c r="H16" s="3">
        <v>0.3</v>
      </c>
      <c r="I16" s="3">
        <f t="shared" si="2"/>
        <v>99.729948828125004</v>
      </c>
      <c r="J16" s="3">
        <v>1965</v>
      </c>
      <c r="K16" s="3">
        <f t="shared" si="3"/>
        <v>19276.650000000001</v>
      </c>
      <c r="L16" s="3">
        <v>0.02</v>
      </c>
      <c r="M16" s="3">
        <v>0</v>
      </c>
      <c r="N16" s="3">
        <f t="shared" si="4"/>
        <v>385.53300000000002</v>
      </c>
      <c r="O16" s="3">
        <f t="shared" si="5"/>
        <v>0</v>
      </c>
      <c r="P16" s="3">
        <v>7.9</v>
      </c>
      <c r="Q16" s="3">
        <f t="shared" si="6"/>
        <v>3800.1054852320676</v>
      </c>
      <c r="R16" s="3">
        <f t="shared" si="7"/>
        <v>4285.3684340601931</v>
      </c>
    </row>
    <row r="17" spans="1:18" x14ac:dyDescent="0.25">
      <c r="A17" s="3">
        <f t="shared" si="8"/>
        <v>60</v>
      </c>
      <c r="B17" s="3">
        <f t="shared" si="0"/>
        <v>16.666666666666668</v>
      </c>
      <c r="C17" s="3">
        <v>1.788</v>
      </c>
      <c r="D17" s="3">
        <v>1.53</v>
      </c>
      <c r="E17" s="3">
        <v>0.85</v>
      </c>
      <c r="F17" s="3">
        <f t="shared" si="1"/>
        <v>2.325294</v>
      </c>
      <c r="G17" s="3">
        <v>1.2250000000000001</v>
      </c>
      <c r="H17" s="3">
        <v>0.3</v>
      </c>
      <c r="I17" s="3">
        <f t="shared" si="2"/>
        <v>118.68688125000003</v>
      </c>
      <c r="J17" s="3">
        <v>1965</v>
      </c>
      <c r="K17" s="3">
        <f t="shared" si="3"/>
        <v>19276.650000000001</v>
      </c>
      <c r="L17" s="3">
        <v>0.02</v>
      </c>
      <c r="M17" s="3">
        <v>0</v>
      </c>
      <c r="N17" s="3">
        <f t="shared" si="4"/>
        <v>385.53300000000002</v>
      </c>
      <c r="O17" s="3">
        <f t="shared" si="5"/>
        <v>0</v>
      </c>
      <c r="P17" s="3">
        <v>7.9</v>
      </c>
      <c r="Q17" s="3">
        <f t="shared" si="6"/>
        <v>4145.5696202531644</v>
      </c>
      <c r="R17" s="3">
        <f t="shared" si="7"/>
        <v>4649.7895015031645</v>
      </c>
    </row>
    <row r="18" spans="1:18" x14ac:dyDescent="0.25">
      <c r="A18" s="3">
        <f t="shared" si="8"/>
        <v>65</v>
      </c>
      <c r="B18" s="3">
        <f t="shared" si="0"/>
        <v>18.055555555555557</v>
      </c>
      <c r="C18" s="3">
        <v>1.788</v>
      </c>
      <c r="D18" s="3">
        <v>1.53</v>
      </c>
      <c r="E18" s="3">
        <v>0.85</v>
      </c>
      <c r="F18" s="3">
        <f t="shared" si="1"/>
        <v>2.325294</v>
      </c>
      <c r="G18" s="3">
        <v>1.2250000000000001</v>
      </c>
      <c r="H18" s="3">
        <v>0.3</v>
      </c>
      <c r="I18" s="3">
        <f t="shared" si="2"/>
        <v>139.29224257812501</v>
      </c>
      <c r="J18" s="3">
        <v>1965</v>
      </c>
      <c r="K18" s="3">
        <f t="shared" si="3"/>
        <v>19276.650000000001</v>
      </c>
      <c r="L18" s="3">
        <v>0.02</v>
      </c>
      <c r="M18" s="3">
        <v>0</v>
      </c>
      <c r="N18" s="3">
        <f t="shared" si="4"/>
        <v>385.53300000000002</v>
      </c>
      <c r="O18" s="3">
        <f t="shared" si="5"/>
        <v>0</v>
      </c>
      <c r="P18" s="3">
        <v>7.9</v>
      </c>
      <c r="Q18" s="3">
        <f t="shared" si="6"/>
        <v>4491.0337552742612</v>
      </c>
      <c r="R18" s="3">
        <f t="shared" si="7"/>
        <v>5015.8589978523869</v>
      </c>
    </row>
    <row r="19" spans="1:18" x14ac:dyDescent="0.25">
      <c r="A19" s="3">
        <f t="shared" si="8"/>
        <v>70</v>
      </c>
      <c r="B19" s="3">
        <f t="shared" si="0"/>
        <v>19.444444444444446</v>
      </c>
      <c r="C19" s="3">
        <v>1.788</v>
      </c>
      <c r="D19" s="3">
        <v>1.53</v>
      </c>
      <c r="E19" s="3">
        <v>0.85</v>
      </c>
      <c r="F19" s="3">
        <f t="shared" si="1"/>
        <v>2.325294</v>
      </c>
      <c r="G19" s="3">
        <v>1.2250000000000001</v>
      </c>
      <c r="H19" s="3">
        <v>0.3</v>
      </c>
      <c r="I19" s="3">
        <f t="shared" si="2"/>
        <v>161.54603281250004</v>
      </c>
      <c r="J19" s="3">
        <v>1965</v>
      </c>
      <c r="K19" s="3">
        <f t="shared" si="3"/>
        <v>19276.650000000001</v>
      </c>
      <c r="L19" s="3">
        <v>0.02</v>
      </c>
      <c r="M19" s="3">
        <v>0</v>
      </c>
      <c r="N19" s="3">
        <f t="shared" si="4"/>
        <v>385.53300000000002</v>
      </c>
      <c r="O19" s="3">
        <f t="shared" si="5"/>
        <v>0</v>
      </c>
      <c r="P19" s="3">
        <v>7.9</v>
      </c>
      <c r="Q19" s="3">
        <f t="shared" si="6"/>
        <v>4836.497890295359</v>
      </c>
      <c r="R19" s="3">
        <f t="shared" si="7"/>
        <v>5383.5769231078593</v>
      </c>
    </row>
    <row r="20" spans="1:18" x14ac:dyDescent="0.25">
      <c r="A20" s="3">
        <f>A19+5</f>
        <v>75</v>
      </c>
      <c r="B20" s="3">
        <f t="shared" si="0"/>
        <v>20.833333333333336</v>
      </c>
      <c r="C20" s="3">
        <v>1.788</v>
      </c>
      <c r="D20" s="3">
        <v>1.53</v>
      </c>
      <c r="E20" s="3">
        <v>0.85</v>
      </c>
      <c r="F20" s="3">
        <f t="shared" si="1"/>
        <v>2.325294</v>
      </c>
      <c r="G20" s="3">
        <v>1.2250000000000001</v>
      </c>
      <c r="H20" s="3">
        <v>0.3</v>
      </c>
      <c r="I20" s="3">
        <f t="shared" si="2"/>
        <v>185.44825195312504</v>
      </c>
      <c r="J20" s="3">
        <v>1965</v>
      </c>
      <c r="K20" s="3">
        <f t="shared" si="3"/>
        <v>19276.650000000001</v>
      </c>
      <c r="L20" s="3">
        <v>0.02</v>
      </c>
      <c r="M20" s="3">
        <v>0</v>
      </c>
      <c r="N20" s="3">
        <f t="shared" si="4"/>
        <v>385.53300000000002</v>
      </c>
      <c r="O20" s="3">
        <f t="shared" si="5"/>
        <v>0</v>
      </c>
      <c r="P20" s="3">
        <v>7.9</v>
      </c>
      <c r="Q20" s="3">
        <f t="shared" si="6"/>
        <v>5181.9620253164558</v>
      </c>
      <c r="R20" s="3">
        <f t="shared" si="7"/>
        <v>5752.9432772695809</v>
      </c>
    </row>
    <row r="21" spans="1:18" x14ac:dyDescent="0.25">
      <c r="A21" s="3">
        <f t="shared" si="8"/>
        <v>80</v>
      </c>
      <c r="B21" s="3">
        <f t="shared" si="0"/>
        <v>22.222222222222221</v>
      </c>
      <c r="C21" s="3">
        <v>1.788</v>
      </c>
      <c r="D21" s="3">
        <v>1.53</v>
      </c>
      <c r="E21" s="3">
        <v>0.85</v>
      </c>
      <c r="F21" s="3">
        <f t="shared" si="1"/>
        <v>2.325294</v>
      </c>
      <c r="G21" s="3">
        <v>1.2250000000000001</v>
      </c>
      <c r="H21" s="3">
        <v>0.3</v>
      </c>
      <c r="I21" s="3">
        <f t="shared" si="2"/>
        <v>210.99889999999999</v>
      </c>
      <c r="J21" s="3">
        <v>1965</v>
      </c>
      <c r="K21" s="3">
        <f t="shared" si="3"/>
        <v>19276.650000000001</v>
      </c>
      <c r="L21" s="3">
        <v>0.02</v>
      </c>
      <c r="M21" s="3">
        <v>0</v>
      </c>
      <c r="N21" s="3">
        <f t="shared" si="4"/>
        <v>385.53300000000002</v>
      </c>
      <c r="O21" s="3">
        <f t="shared" si="5"/>
        <v>0</v>
      </c>
      <c r="P21" s="3">
        <v>7.9</v>
      </c>
      <c r="Q21" s="3">
        <f t="shared" si="6"/>
        <v>5527.4261603375526</v>
      </c>
      <c r="R21" s="3">
        <f t="shared" si="7"/>
        <v>6123.9580603375525</v>
      </c>
    </row>
    <row r="22" spans="1:18" x14ac:dyDescent="0.25">
      <c r="A22" s="3">
        <f t="shared" si="8"/>
        <v>85</v>
      </c>
      <c r="B22" s="3">
        <f t="shared" si="0"/>
        <v>23.611111111111111</v>
      </c>
      <c r="C22" s="3">
        <v>1.788</v>
      </c>
      <c r="D22" s="3">
        <v>1.53</v>
      </c>
      <c r="E22" s="3">
        <v>0.85</v>
      </c>
      <c r="F22" s="3">
        <f t="shared" si="1"/>
        <v>2.325294</v>
      </c>
      <c r="G22" s="3">
        <v>1.2250000000000001</v>
      </c>
      <c r="H22" s="3">
        <v>0.3</v>
      </c>
      <c r="I22" s="3">
        <f t="shared" si="2"/>
        <v>238.19797695312499</v>
      </c>
      <c r="J22" s="3">
        <v>1965</v>
      </c>
      <c r="K22" s="3">
        <f t="shared" si="3"/>
        <v>19276.650000000001</v>
      </c>
      <c r="L22" s="3">
        <v>0.02</v>
      </c>
      <c r="M22" s="3">
        <v>0</v>
      </c>
      <c r="N22" s="3">
        <f t="shared" si="4"/>
        <v>385.53300000000002</v>
      </c>
      <c r="O22" s="3">
        <f t="shared" si="5"/>
        <v>0</v>
      </c>
      <c r="P22" s="3">
        <v>7.9</v>
      </c>
      <c r="Q22" s="3">
        <f t="shared" si="6"/>
        <v>5872.8902953586494</v>
      </c>
      <c r="R22" s="3">
        <f t="shared" si="7"/>
        <v>6496.6212723117751</v>
      </c>
    </row>
    <row r="23" spans="1:18" x14ac:dyDescent="0.25">
      <c r="A23" s="3">
        <f>A22+5</f>
        <v>90</v>
      </c>
      <c r="B23" s="3">
        <f t="shared" si="0"/>
        <v>25</v>
      </c>
      <c r="C23" s="3">
        <v>1.788</v>
      </c>
      <c r="D23" s="3">
        <v>1.53</v>
      </c>
      <c r="E23" s="3">
        <v>0.85</v>
      </c>
      <c r="F23" s="3">
        <f t="shared" si="1"/>
        <v>2.325294</v>
      </c>
      <c r="G23" s="3">
        <v>1.2250000000000001</v>
      </c>
      <c r="H23" s="3">
        <v>0.3</v>
      </c>
      <c r="I23" s="3">
        <f t="shared" si="2"/>
        <v>267.04548281249998</v>
      </c>
      <c r="J23" s="3">
        <v>1965</v>
      </c>
      <c r="K23" s="3">
        <f t="shared" si="3"/>
        <v>19276.650000000001</v>
      </c>
      <c r="L23" s="3">
        <v>0.02</v>
      </c>
      <c r="M23" s="3">
        <v>0</v>
      </c>
      <c r="N23" s="3">
        <f t="shared" si="4"/>
        <v>385.53300000000002</v>
      </c>
      <c r="O23" s="3">
        <f t="shared" si="5"/>
        <v>0</v>
      </c>
      <c r="P23" s="3">
        <v>7.9</v>
      </c>
      <c r="Q23" s="3">
        <f t="shared" si="6"/>
        <v>6218.3544303797471</v>
      </c>
      <c r="R23" s="3">
        <f t="shared" si="7"/>
        <v>6870.9329131922477</v>
      </c>
    </row>
    <row r="24" spans="1:18" x14ac:dyDescent="0.25">
      <c r="A24" s="3">
        <f t="shared" si="8"/>
        <v>95</v>
      </c>
      <c r="B24" s="3">
        <f t="shared" si="0"/>
        <v>26.388888888888889</v>
      </c>
      <c r="C24" s="3">
        <v>1.788</v>
      </c>
      <c r="D24" s="3">
        <v>1.53</v>
      </c>
      <c r="E24" s="3">
        <v>0.85</v>
      </c>
      <c r="F24" s="3">
        <f t="shared" si="1"/>
        <v>2.325294</v>
      </c>
      <c r="G24" s="3">
        <v>1.2250000000000001</v>
      </c>
      <c r="H24" s="3">
        <v>0.3</v>
      </c>
      <c r="I24" s="3">
        <f t="shared" si="2"/>
        <v>297.54141757812499</v>
      </c>
      <c r="J24" s="3">
        <v>1965</v>
      </c>
      <c r="K24" s="3">
        <f t="shared" si="3"/>
        <v>19276.650000000001</v>
      </c>
      <c r="L24" s="3">
        <v>0.02</v>
      </c>
      <c r="M24" s="3">
        <v>0</v>
      </c>
      <c r="N24" s="3">
        <f t="shared" si="4"/>
        <v>385.53300000000002</v>
      </c>
      <c r="O24" s="3">
        <f t="shared" si="5"/>
        <v>0</v>
      </c>
      <c r="P24" s="3">
        <v>7.9</v>
      </c>
      <c r="Q24" s="3">
        <f t="shared" si="6"/>
        <v>6563.8185654008439</v>
      </c>
      <c r="R24" s="3">
        <f t="shared" si="7"/>
        <v>7246.8929829789695</v>
      </c>
    </row>
    <row r="25" spans="1:18" x14ac:dyDescent="0.25">
      <c r="A25" s="3">
        <f>A24+5</f>
        <v>100</v>
      </c>
      <c r="B25" s="3">
        <f t="shared" si="0"/>
        <v>27.777777777777779</v>
      </c>
      <c r="C25" s="3">
        <v>1.788</v>
      </c>
      <c r="D25" s="3">
        <v>1.53</v>
      </c>
      <c r="E25" s="3">
        <v>0.85</v>
      </c>
      <c r="F25" s="3">
        <f t="shared" si="1"/>
        <v>2.325294</v>
      </c>
      <c r="G25" s="3">
        <v>1.2250000000000001</v>
      </c>
      <c r="H25" s="3">
        <v>0.3</v>
      </c>
      <c r="I25" s="3">
        <f t="shared" si="2"/>
        <v>329.68578124999999</v>
      </c>
      <c r="J25" s="3">
        <v>1965</v>
      </c>
      <c r="K25" s="3">
        <f t="shared" si="3"/>
        <v>19276.650000000001</v>
      </c>
      <c r="L25" s="3">
        <v>0.02</v>
      </c>
      <c r="M25" s="3">
        <v>0</v>
      </c>
      <c r="N25" s="3">
        <f t="shared" si="4"/>
        <v>385.53300000000002</v>
      </c>
      <c r="O25" s="3">
        <f t="shared" si="5"/>
        <v>0</v>
      </c>
      <c r="P25" s="3">
        <v>7.9</v>
      </c>
      <c r="Q25" s="3">
        <f t="shared" si="6"/>
        <v>6909.2827004219407</v>
      </c>
      <c r="R25" s="3">
        <f t="shared" si="7"/>
        <v>7624.5014816719413</v>
      </c>
    </row>
    <row r="30" spans="1:18" x14ac:dyDescent="0.25">
      <c r="A30" s="1" t="s">
        <v>15</v>
      </c>
      <c r="B30" s="1" t="s">
        <v>16</v>
      </c>
      <c r="C30" s="1" t="s">
        <v>0</v>
      </c>
      <c r="D30" s="1" t="s">
        <v>1</v>
      </c>
      <c r="E30" s="1" t="s">
        <v>2</v>
      </c>
      <c r="F30" s="1" t="s">
        <v>3</v>
      </c>
      <c r="G30" s="1" t="s">
        <v>4</v>
      </c>
      <c r="H30" s="1" t="s">
        <v>5</v>
      </c>
      <c r="I30" s="13" t="s">
        <v>38</v>
      </c>
      <c r="J30" s="1" t="s">
        <v>6</v>
      </c>
      <c r="K30" s="2" t="s">
        <v>7</v>
      </c>
      <c r="L30" s="2" t="s">
        <v>8</v>
      </c>
      <c r="M30" s="2" t="s">
        <v>9</v>
      </c>
      <c r="N30" s="14" t="s">
        <v>10</v>
      </c>
      <c r="O30" s="2" t="s">
        <v>11</v>
      </c>
      <c r="P30" s="2" t="s">
        <v>14</v>
      </c>
      <c r="Q30" s="2" t="s">
        <v>12</v>
      </c>
      <c r="R30" s="14" t="s">
        <v>13</v>
      </c>
    </row>
    <row r="31" spans="1:18" x14ac:dyDescent="0.25">
      <c r="A31">
        <v>0</v>
      </c>
      <c r="B31">
        <f>A31*(5/18)</f>
        <v>0</v>
      </c>
      <c r="C31">
        <v>1.964</v>
      </c>
      <c r="D31">
        <v>1.4450000000000001</v>
      </c>
      <c r="E31">
        <v>0.85</v>
      </c>
      <c r="F31">
        <f>C31*D31*E31</f>
        <v>2.412283</v>
      </c>
      <c r="G31">
        <v>1.2250000000000001</v>
      </c>
      <c r="H31">
        <v>0.20799999999999999</v>
      </c>
      <c r="I31">
        <f>0.5*H31*G31*F31*(B31^2)</f>
        <v>0</v>
      </c>
      <c r="J31">
        <v>2162</v>
      </c>
      <c r="K31">
        <f>J31*9.81</f>
        <v>21209.22</v>
      </c>
      <c r="L31">
        <v>0.02</v>
      </c>
      <c r="M31">
        <v>0</v>
      </c>
      <c r="N31">
        <f>L31*K31*COS(M31)</f>
        <v>424.18440000000004</v>
      </c>
      <c r="O31">
        <f>K31*SIN(M31)</f>
        <v>0</v>
      </c>
      <c r="P31">
        <v>1.99</v>
      </c>
      <c r="Q31">
        <f>J31*(B31/P31)</f>
        <v>0</v>
      </c>
      <c r="R31">
        <f>Q31+O31+N31+I31</f>
        <v>424.18440000000004</v>
      </c>
    </row>
    <row r="32" spans="1:18" x14ac:dyDescent="0.25">
      <c r="A32">
        <v>5</v>
      </c>
      <c r="B32">
        <f t="shared" ref="B32:B51" si="9">A32*(5/18)</f>
        <v>1.3888888888888888</v>
      </c>
      <c r="C32">
        <v>1.964</v>
      </c>
      <c r="D32">
        <v>1.4450000000000001</v>
      </c>
      <c r="E32">
        <v>0.85</v>
      </c>
      <c r="F32">
        <f t="shared" ref="F32:F51" si="10">C32*D32*E32</f>
        <v>2.412283</v>
      </c>
      <c r="G32">
        <v>1.2250000000000001</v>
      </c>
      <c r="H32">
        <v>0.20799999999999999</v>
      </c>
      <c r="I32">
        <f t="shared" ref="I32:I51" si="11">0.5*H32*G32*F32*(B32^2)</f>
        <v>0.59283343788580256</v>
      </c>
      <c r="J32">
        <v>2162</v>
      </c>
      <c r="K32">
        <f t="shared" ref="K32:K51" si="12">J32*9.81</f>
        <v>21209.22</v>
      </c>
      <c r="L32">
        <v>0.02</v>
      </c>
      <c r="M32">
        <v>0</v>
      </c>
      <c r="N32">
        <f t="shared" ref="N32:N51" si="13">L32*K32*COS(M32)</f>
        <v>424.18440000000004</v>
      </c>
      <c r="O32">
        <f t="shared" ref="O32:O51" si="14">K32*SIN(M32)</f>
        <v>0</v>
      </c>
      <c r="P32">
        <v>1.99</v>
      </c>
      <c r="Q32">
        <f t="shared" ref="Q32:Q51" si="15">J32*(B32/P32)</f>
        <v>1508.9335566722502</v>
      </c>
      <c r="R32">
        <f t="shared" ref="R32:R51" si="16">Q32+O32+N32+I32</f>
        <v>1933.710790110136</v>
      </c>
    </row>
    <row r="33" spans="1:18" x14ac:dyDescent="0.25">
      <c r="A33">
        <v>10</v>
      </c>
      <c r="B33">
        <f t="shared" si="9"/>
        <v>2.7777777777777777</v>
      </c>
      <c r="C33">
        <v>1.964</v>
      </c>
      <c r="D33">
        <v>1.4450000000000001</v>
      </c>
      <c r="E33">
        <v>0.85</v>
      </c>
      <c r="F33">
        <f t="shared" si="10"/>
        <v>2.412283</v>
      </c>
      <c r="G33">
        <v>1.2250000000000001</v>
      </c>
      <c r="H33">
        <v>0.20799999999999999</v>
      </c>
      <c r="I33">
        <f t="shared" si="11"/>
        <v>2.3713337515432102</v>
      </c>
      <c r="J33">
        <v>2162</v>
      </c>
      <c r="K33">
        <f t="shared" si="12"/>
        <v>21209.22</v>
      </c>
      <c r="L33">
        <v>0.02</v>
      </c>
      <c r="M33">
        <v>0</v>
      </c>
      <c r="N33">
        <f t="shared" si="13"/>
        <v>424.18440000000004</v>
      </c>
      <c r="O33">
        <f t="shared" si="14"/>
        <v>0</v>
      </c>
      <c r="P33">
        <v>1.99</v>
      </c>
      <c r="Q33">
        <f t="shared" si="15"/>
        <v>3017.8671133445005</v>
      </c>
      <c r="R33">
        <f t="shared" si="16"/>
        <v>3444.4228470960438</v>
      </c>
    </row>
    <row r="34" spans="1:18" x14ac:dyDescent="0.25">
      <c r="A34">
        <v>15</v>
      </c>
      <c r="B34">
        <f t="shared" si="9"/>
        <v>4.166666666666667</v>
      </c>
      <c r="C34">
        <v>1.964</v>
      </c>
      <c r="D34">
        <v>1.4450000000000001</v>
      </c>
      <c r="E34">
        <v>0.85</v>
      </c>
      <c r="F34">
        <f t="shared" si="10"/>
        <v>2.412283</v>
      </c>
      <c r="G34">
        <v>1.2250000000000001</v>
      </c>
      <c r="H34">
        <v>0.20799999999999999</v>
      </c>
      <c r="I34">
        <f t="shared" si="11"/>
        <v>5.3355009409722243</v>
      </c>
      <c r="J34">
        <v>2162</v>
      </c>
      <c r="K34">
        <f t="shared" si="12"/>
        <v>21209.22</v>
      </c>
      <c r="L34">
        <v>0.02</v>
      </c>
      <c r="M34">
        <v>0</v>
      </c>
      <c r="N34">
        <f t="shared" si="13"/>
        <v>424.18440000000004</v>
      </c>
      <c r="O34">
        <f t="shared" si="14"/>
        <v>0</v>
      </c>
      <c r="P34">
        <v>1.99</v>
      </c>
      <c r="Q34">
        <f t="shared" si="15"/>
        <v>4526.8006700167507</v>
      </c>
      <c r="R34">
        <f t="shared" si="16"/>
        <v>4956.3205709577232</v>
      </c>
    </row>
    <row r="35" spans="1:18" x14ac:dyDescent="0.25">
      <c r="A35">
        <v>20</v>
      </c>
      <c r="B35">
        <f t="shared" si="9"/>
        <v>5.5555555555555554</v>
      </c>
      <c r="C35">
        <v>1.964</v>
      </c>
      <c r="D35">
        <v>1.4450000000000001</v>
      </c>
      <c r="E35">
        <v>0.85</v>
      </c>
      <c r="F35">
        <f t="shared" si="10"/>
        <v>2.412283</v>
      </c>
      <c r="G35">
        <v>1.2250000000000001</v>
      </c>
      <c r="H35">
        <v>0.20799999999999999</v>
      </c>
      <c r="I35">
        <f t="shared" si="11"/>
        <v>9.485335006172841</v>
      </c>
      <c r="J35">
        <v>2162</v>
      </c>
      <c r="K35">
        <f t="shared" si="12"/>
        <v>21209.22</v>
      </c>
      <c r="L35">
        <v>0.02</v>
      </c>
      <c r="M35">
        <v>0</v>
      </c>
      <c r="N35">
        <f t="shared" si="13"/>
        <v>424.18440000000004</v>
      </c>
      <c r="O35">
        <f t="shared" si="14"/>
        <v>0</v>
      </c>
      <c r="P35">
        <v>1.99</v>
      </c>
      <c r="Q35">
        <f t="shared" si="15"/>
        <v>6035.7342266890009</v>
      </c>
      <c r="R35">
        <f t="shared" si="16"/>
        <v>6469.4039616951741</v>
      </c>
    </row>
    <row r="36" spans="1:18" x14ac:dyDescent="0.25">
      <c r="A36">
        <v>25</v>
      </c>
      <c r="B36">
        <f t="shared" si="9"/>
        <v>6.9444444444444446</v>
      </c>
      <c r="C36">
        <v>1.964</v>
      </c>
      <c r="D36">
        <v>1.4450000000000001</v>
      </c>
      <c r="E36">
        <v>0.85</v>
      </c>
      <c r="F36">
        <f t="shared" si="10"/>
        <v>2.412283</v>
      </c>
      <c r="G36">
        <v>1.2250000000000001</v>
      </c>
      <c r="H36">
        <v>0.20799999999999999</v>
      </c>
      <c r="I36">
        <f t="shared" si="11"/>
        <v>14.820835947145065</v>
      </c>
      <c r="J36">
        <v>2162</v>
      </c>
      <c r="K36">
        <f t="shared" si="12"/>
        <v>21209.22</v>
      </c>
      <c r="L36">
        <v>0.02</v>
      </c>
      <c r="M36">
        <v>0</v>
      </c>
      <c r="N36">
        <f t="shared" si="13"/>
        <v>424.18440000000004</v>
      </c>
      <c r="O36">
        <f t="shared" si="14"/>
        <v>0</v>
      </c>
      <c r="P36">
        <v>1.99</v>
      </c>
      <c r="Q36">
        <f t="shared" si="15"/>
        <v>7544.6677833612512</v>
      </c>
      <c r="R36">
        <f t="shared" si="16"/>
        <v>7983.6730193083968</v>
      </c>
    </row>
    <row r="37" spans="1:18" x14ac:dyDescent="0.25">
      <c r="A37">
        <v>30</v>
      </c>
      <c r="B37">
        <f t="shared" si="9"/>
        <v>8.3333333333333339</v>
      </c>
      <c r="C37">
        <v>1.964</v>
      </c>
      <c r="D37">
        <v>1.4450000000000001</v>
      </c>
      <c r="E37">
        <v>0.85</v>
      </c>
      <c r="F37">
        <f t="shared" si="10"/>
        <v>2.412283</v>
      </c>
      <c r="G37">
        <v>1.2250000000000001</v>
      </c>
      <c r="H37">
        <v>0.20799999999999999</v>
      </c>
      <c r="I37">
        <f t="shared" si="11"/>
        <v>21.342003763888897</v>
      </c>
      <c r="J37">
        <v>2162</v>
      </c>
      <c r="K37">
        <f t="shared" si="12"/>
        <v>21209.22</v>
      </c>
      <c r="L37">
        <v>0.02</v>
      </c>
      <c r="M37">
        <v>0</v>
      </c>
      <c r="N37">
        <f t="shared" si="13"/>
        <v>424.18440000000004</v>
      </c>
      <c r="O37">
        <f t="shared" si="14"/>
        <v>0</v>
      </c>
      <c r="P37">
        <v>1.99</v>
      </c>
      <c r="Q37">
        <f t="shared" si="15"/>
        <v>9053.6013400335014</v>
      </c>
      <c r="R37">
        <f t="shared" si="16"/>
        <v>9499.1277437973913</v>
      </c>
    </row>
    <row r="38" spans="1:18" x14ac:dyDescent="0.25">
      <c r="A38">
        <v>35</v>
      </c>
      <c r="B38">
        <f t="shared" si="9"/>
        <v>9.7222222222222232</v>
      </c>
      <c r="C38">
        <v>1.964</v>
      </c>
      <c r="D38">
        <v>1.4450000000000001</v>
      </c>
      <c r="E38">
        <v>0.85</v>
      </c>
      <c r="F38">
        <f t="shared" si="10"/>
        <v>2.412283</v>
      </c>
      <c r="G38">
        <v>1.2250000000000001</v>
      </c>
      <c r="H38">
        <v>0.20799999999999999</v>
      </c>
      <c r="I38">
        <f t="shared" si="11"/>
        <v>29.048838456404333</v>
      </c>
      <c r="J38">
        <v>2162</v>
      </c>
      <c r="K38">
        <f t="shared" si="12"/>
        <v>21209.22</v>
      </c>
      <c r="L38">
        <v>0.02</v>
      </c>
      <c r="M38">
        <v>0</v>
      </c>
      <c r="N38">
        <f t="shared" si="13"/>
        <v>424.18440000000004</v>
      </c>
      <c r="O38">
        <f t="shared" si="14"/>
        <v>0</v>
      </c>
      <c r="P38">
        <v>1.99</v>
      </c>
      <c r="Q38">
        <f t="shared" si="15"/>
        <v>10562.534896705753</v>
      </c>
      <c r="R38">
        <f t="shared" si="16"/>
        <v>11015.768135162158</v>
      </c>
    </row>
    <row r="39" spans="1:18" x14ac:dyDescent="0.25">
      <c r="A39">
        <v>40</v>
      </c>
      <c r="B39">
        <f t="shared" si="9"/>
        <v>11.111111111111111</v>
      </c>
      <c r="C39">
        <v>1.964</v>
      </c>
      <c r="D39">
        <v>1.4450000000000001</v>
      </c>
      <c r="E39">
        <v>0.85</v>
      </c>
      <c r="F39">
        <f t="shared" si="10"/>
        <v>2.412283</v>
      </c>
      <c r="G39">
        <v>1.2250000000000001</v>
      </c>
      <c r="H39">
        <v>0.20799999999999999</v>
      </c>
      <c r="I39">
        <f t="shared" si="11"/>
        <v>37.941340024691364</v>
      </c>
      <c r="J39">
        <v>2162</v>
      </c>
      <c r="K39">
        <f t="shared" si="12"/>
        <v>21209.22</v>
      </c>
      <c r="L39">
        <v>0.02</v>
      </c>
      <c r="M39">
        <v>0</v>
      </c>
      <c r="N39">
        <f t="shared" si="13"/>
        <v>424.18440000000004</v>
      </c>
      <c r="O39">
        <f t="shared" si="14"/>
        <v>0</v>
      </c>
      <c r="P39">
        <v>1.99</v>
      </c>
      <c r="Q39">
        <f t="shared" si="15"/>
        <v>12071.468453378002</v>
      </c>
      <c r="R39">
        <f t="shared" si="16"/>
        <v>12533.594193402694</v>
      </c>
    </row>
    <row r="40" spans="1:18" x14ac:dyDescent="0.25">
      <c r="A40">
        <v>45</v>
      </c>
      <c r="B40">
        <f t="shared" si="9"/>
        <v>12.5</v>
      </c>
      <c r="C40">
        <v>1.964</v>
      </c>
      <c r="D40">
        <v>1.4450000000000001</v>
      </c>
      <c r="E40">
        <v>0.85</v>
      </c>
      <c r="F40">
        <f t="shared" si="10"/>
        <v>2.412283</v>
      </c>
      <c r="G40">
        <v>1.2250000000000001</v>
      </c>
      <c r="H40">
        <v>0.20799999999999999</v>
      </c>
      <c r="I40">
        <f t="shared" si="11"/>
        <v>48.019508468750011</v>
      </c>
      <c r="J40">
        <v>2162</v>
      </c>
      <c r="K40">
        <f t="shared" si="12"/>
        <v>21209.22</v>
      </c>
      <c r="L40">
        <v>0.02</v>
      </c>
      <c r="M40">
        <v>0</v>
      </c>
      <c r="N40">
        <f t="shared" si="13"/>
        <v>424.18440000000004</v>
      </c>
      <c r="O40">
        <f t="shared" si="14"/>
        <v>0</v>
      </c>
      <c r="P40">
        <v>1.99</v>
      </c>
      <c r="Q40">
        <f t="shared" si="15"/>
        <v>13580.402010050251</v>
      </c>
      <c r="R40">
        <f t="shared" si="16"/>
        <v>14052.605918519001</v>
      </c>
    </row>
    <row r="41" spans="1:18" x14ac:dyDescent="0.25">
      <c r="A41">
        <v>50</v>
      </c>
      <c r="B41">
        <f t="shared" si="9"/>
        <v>13.888888888888889</v>
      </c>
      <c r="C41">
        <v>1.964</v>
      </c>
      <c r="D41">
        <v>1.4450000000000001</v>
      </c>
      <c r="E41">
        <v>0.85</v>
      </c>
      <c r="F41">
        <f t="shared" si="10"/>
        <v>2.412283</v>
      </c>
      <c r="G41">
        <v>1.2250000000000001</v>
      </c>
      <c r="H41">
        <v>0.20799999999999999</v>
      </c>
      <c r="I41">
        <f t="shared" si="11"/>
        <v>59.283343788580261</v>
      </c>
      <c r="J41">
        <v>2162</v>
      </c>
      <c r="K41">
        <f t="shared" si="12"/>
        <v>21209.22</v>
      </c>
      <c r="L41">
        <v>0.02</v>
      </c>
      <c r="M41">
        <v>0</v>
      </c>
      <c r="N41">
        <f t="shared" si="13"/>
        <v>424.18440000000004</v>
      </c>
      <c r="O41">
        <f t="shared" si="14"/>
        <v>0</v>
      </c>
      <c r="P41">
        <v>1.99</v>
      </c>
      <c r="Q41">
        <f t="shared" si="15"/>
        <v>15089.335566722502</v>
      </c>
      <c r="R41">
        <f t="shared" si="16"/>
        <v>15572.803310511083</v>
      </c>
    </row>
    <row r="42" spans="1:18" x14ac:dyDescent="0.25">
      <c r="A42">
        <v>55</v>
      </c>
      <c r="B42">
        <f t="shared" si="9"/>
        <v>15.277777777777779</v>
      </c>
      <c r="C42">
        <v>1.964</v>
      </c>
      <c r="D42">
        <v>1.4450000000000001</v>
      </c>
      <c r="E42">
        <v>0.85</v>
      </c>
      <c r="F42">
        <f t="shared" si="10"/>
        <v>2.412283</v>
      </c>
      <c r="G42">
        <v>1.2250000000000001</v>
      </c>
      <c r="H42">
        <v>0.20799999999999999</v>
      </c>
      <c r="I42">
        <f t="shared" si="11"/>
        <v>71.73284598418212</v>
      </c>
      <c r="J42">
        <v>2162</v>
      </c>
      <c r="K42">
        <f t="shared" si="12"/>
        <v>21209.22</v>
      </c>
      <c r="L42">
        <v>0.02</v>
      </c>
      <c r="M42">
        <v>0</v>
      </c>
      <c r="N42">
        <f t="shared" si="13"/>
        <v>424.18440000000004</v>
      </c>
      <c r="O42">
        <f t="shared" si="14"/>
        <v>0</v>
      </c>
      <c r="P42">
        <v>1.99</v>
      </c>
      <c r="Q42">
        <f t="shared" si="15"/>
        <v>16598.269123394752</v>
      </c>
      <c r="R42">
        <f t="shared" si="16"/>
        <v>17094.186369378931</v>
      </c>
    </row>
    <row r="43" spans="1:18" x14ac:dyDescent="0.25">
      <c r="A43">
        <v>60</v>
      </c>
      <c r="B43">
        <f t="shared" si="9"/>
        <v>16.666666666666668</v>
      </c>
      <c r="C43">
        <v>1.964</v>
      </c>
      <c r="D43">
        <v>1.4450000000000001</v>
      </c>
      <c r="E43">
        <v>0.85</v>
      </c>
      <c r="F43">
        <f t="shared" si="10"/>
        <v>2.412283</v>
      </c>
      <c r="G43">
        <v>1.2250000000000001</v>
      </c>
      <c r="H43">
        <v>0.20799999999999999</v>
      </c>
      <c r="I43">
        <f t="shared" si="11"/>
        <v>85.368015055555588</v>
      </c>
      <c r="J43">
        <v>2162</v>
      </c>
      <c r="K43">
        <f t="shared" si="12"/>
        <v>21209.22</v>
      </c>
      <c r="L43">
        <v>0.02</v>
      </c>
      <c r="M43">
        <v>0</v>
      </c>
      <c r="N43">
        <f t="shared" si="13"/>
        <v>424.18440000000004</v>
      </c>
      <c r="O43">
        <f t="shared" si="14"/>
        <v>0</v>
      </c>
      <c r="P43">
        <v>1.99</v>
      </c>
      <c r="Q43">
        <f t="shared" si="15"/>
        <v>18107.202680067003</v>
      </c>
      <c r="R43">
        <f t="shared" si="16"/>
        <v>18616.755095122557</v>
      </c>
    </row>
    <row r="44" spans="1:18" x14ac:dyDescent="0.25">
      <c r="A44">
        <v>65</v>
      </c>
      <c r="B44">
        <f t="shared" si="9"/>
        <v>18.055555555555557</v>
      </c>
      <c r="C44">
        <v>1.964</v>
      </c>
      <c r="D44">
        <v>1.4450000000000001</v>
      </c>
      <c r="E44">
        <v>0.85</v>
      </c>
      <c r="F44">
        <f t="shared" si="10"/>
        <v>2.412283</v>
      </c>
      <c r="G44">
        <v>1.2250000000000001</v>
      </c>
      <c r="H44">
        <v>0.20799999999999999</v>
      </c>
      <c r="I44">
        <f t="shared" si="11"/>
        <v>100.18885100270064</v>
      </c>
      <c r="J44">
        <v>2162</v>
      </c>
      <c r="K44">
        <f t="shared" si="12"/>
        <v>21209.22</v>
      </c>
      <c r="L44">
        <v>0.02</v>
      </c>
      <c r="M44">
        <v>0</v>
      </c>
      <c r="N44">
        <f t="shared" si="13"/>
        <v>424.18440000000004</v>
      </c>
      <c r="O44">
        <f t="shared" si="14"/>
        <v>0</v>
      </c>
      <c r="P44">
        <v>1.99</v>
      </c>
      <c r="Q44">
        <f t="shared" si="15"/>
        <v>19616.136236739254</v>
      </c>
      <c r="R44">
        <f t="shared" si="16"/>
        <v>20140.509487741954</v>
      </c>
    </row>
    <row r="45" spans="1:18" x14ac:dyDescent="0.25">
      <c r="A45">
        <v>70</v>
      </c>
      <c r="B45">
        <f t="shared" si="9"/>
        <v>19.444444444444446</v>
      </c>
      <c r="C45">
        <v>1.964</v>
      </c>
      <c r="D45">
        <v>1.4450000000000001</v>
      </c>
      <c r="E45">
        <v>0.85</v>
      </c>
      <c r="F45">
        <f t="shared" si="10"/>
        <v>2.412283</v>
      </c>
      <c r="G45">
        <v>1.2250000000000001</v>
      </c>
      <c r="H45">
        <v>0.20799999999999999</v>
      </c>
      <c r="I45">
        <f t="shared" si="11"/>
        <v>116.19535382561733</v>
      </c>
      <c r="J45">
        <v>2162</v>
      </c>
      <c r="K45">
        <f t="shared" si="12"/>
        <v>21209.22</v>
      </c>
      <c r="L45">
        <v>0.02</v>
      </c>
      <c r="M45">
        <v>0</v>
      </c>
      <c r="N45">
        <f t="shared" si="13"/>
        <v>424.18440000000004</v>
      </c>
      <c r="O45">
        <f t="shared" si="14"/>
        <v>0</v>
      </c>
      <c r="P45">
        <v>1.99</v>
      </c>
      <c r="Q45">
        <f t="shared" si="15"/>
        <v>21125.069793411505</v>
      </c>
      <c r="R45">
        <f t="shared" si="16"/>
        <v>21665.44954723712</v>
      </c>
    </row>
    <row r="46" spans="1:18" x14ac:dyDescent="0.25">
      <c r="A46">
        <v>75</v>
      </c>
      <c r="B46">
        <f t="shared" si="9"/>
        <v>20.833333333333336</v>
      </c>
      <c r="C46">
        <v>1.964</v>
      </c>
      <c r="D46">
        <v>1.4450000000000001</v>
      </c>
      <c r="E46">
        <v>0.85</v>
      </c>
      <c r="F46">
        <f t="shared" si="10"/>
        <v>2.412283</v>
      </c>
      <c r="G46">
        <v>1.2250000000000001</v>
      </c>
      <c r="H46">
        <v>0.20799999999999999</v>
      </c>
      <c r="I46">
        <f t="shared" si="11"/>
        <v>133.38752352430561</v>
      </c>
      <c r="J46">
        <v>2162</v>
      </c>
      <c r="K46">
        <f t="shared" si="12"/>
        <v>21209.22</v>
      </c>
      <c r="L46">
        <v>0.02</v>
      </c>
      <c r="M46">
        <v>0</v>
      </c>
      <c r="N46">
        <f t="shared" si="13"/>
        <v>424.18440000000004</v>
      </c>
      <c r="O46">
        <f t="shared" si="14"/>
        <v>0</v>
      </c>
      <c r="P46">
        <v>1.99</v>
      </c>
      <c r="Q46">
        <f t="shared" si="15"/>
        <v>22634.003350083756</v>
      </c>
      <c r="R46">
        <f t="shared" si="16"/>
        <v>23191.575273608061</v>
      </c>
    </row>
    <row r="47" spans="1:18" x14ac:dyDescent="0.25">
      <c r="A47">
        <v>80</v>
      </c>
      <c r="B47">
        <f t="shared" si="9"/>
        <v>22.222222222222221</v>
      </c>
      <c r="C47">
        <v>1.964</v>
      </c>
      <c r="D47">
        <v>1.4450000000000001</v>
      </c>
      <c r="E47">
        <v>0.85</v>
      </c>
      <c r="F47">
        <f t="shared" si="10"/>
        <v>2.412283</v>
      </c>
      <c r="G47">
        <v>1.2250000000000001</v>
      </c>
      <c r="H47">
        <v>0.20799999999999999</v>
      </c>
      <c r="I47">
        <f t="shared" si="11"/>
        <v>151.76536009876546</v>
      </c>
      <c r="J47">
        <v>2162</v>
      </c>
      <c r="K47">
        <f t="shared" si="12"/>
        <v>21209.22</v>
      </c>
      <c r="L47">
        <v>0.02</v>
      </c>
      <c r="M47">
        <v>0</v>
      </c>
      <c r="N47">
        <f t="shared" si="13"/>
        <v>424.18440000000004</v>
      </c>
      <c r="O47">
        <f t="shared" si="14"/>
        <v>0</v>
      </c>
      <c r="P47">
        <v>1.99</v>
      </c>
      <c r="Q47">
        <f t="shared" si="15"/>
        <v>24142.936906756004</v>
      </c>
      <c r="R47">
        <f t="shared" si="16"/>
        <v>24718.886666854767</v>
      </c>
    </row>
    <row r="48" spans="1:18" x14ac:dyDescent="0.25">
      <c r="A48">
        <v>85</v>
      </c>
      <c r="B48">
        <f t="shared" si="9"/>
        <v>23.611111111111111</v>
      </c>
      <c r="C48">
        <v>1.964</v>
      </c>
      <c r="D48">
        <v>1.4450000000000001</v>
      </c>
      <c r="E48">
        <v>0.85</v>
      </c>
      <c r="F48">
        <f t="shared" si="10"/>
        <v>2.412283</v>
      </c>
      <c r="G48">
        <v>1.2250000000000001</v>
      </c>
      <c r="H48">
        <v>0.20799999999999999</v>
      </c>
      <c r="I48">
        <f t="shared" si="11"/>
        <v>171.32886354899694</v>
      </c>
      <c r="J48">
        <v>2162</v>
      </c>
      <c r="K48">
        <f t="shared" si="12"/>
        <v>21209.22</v>
      </c>
      <c r="L48">
        <v>0.02</v>
      </c>
      <c r="M48">
        <v>0</v>
      </c>
      <c r="N48">
        <f t="shared" si="13"/>
        <v>424.18440000000004</v>
      </c>
      <c r="O48">
        <f t="shared" si="14"/>
        <v>0</v>
      </c>
      <c r="P48">
        <v>1.99</v>
      </c>
      <c r="Q48">
        <f t="shared" si="15"/>
        <v>25651.870463428255</v>
      </c>
      <c r="R48">
        <f t="shared" si="16"/>
        <v>26247.383726977248</v>
      </c>
    </row>
    <row r="49" spans="1:18" x14ac:dyDescent="0.25">
      <c r="A49">
        <v>90</v>
      </c>
      <c r="B49">
        <f t="shared" si="9"/>
        <v>25</v>
      </c>
      <c r="C49">
        <v>1.964</v>
      </c>
      <c r="D49">
        <v>1.4450000000000001</v>
      </c>
      <c r="E49">
        <v>0.85</v>
      </c>
      <c r="F49">
        <f t="shared" si="10"/>
        <v>2.412283</v>
      </c>
      <c r="G49">
        <v>1.2250000000000001</v>
      </c>
      <c r="H49">
        <v>0.20799999999999999</v>
      </c>
      <c r="I49">
        <f t="shared" si="11"/>
        <v>192.07803387500005</v>
      </c>
      <c r="J49">
        <v>2162</v>
      </c>
      <c r="K49">
        <f t="shared" si="12"/>
        <v>21209.22</v>
      </c>
      <c r="L49">
        <v>0.02</v>
      </c>
      <c r="M49">
        <v>0</v>
      </c>
      <c r="N49">
        <f t="shared" si="13"/>
        <v>424.18440000000004</v>
      </c>
      <c r="O49">
        <f t="shared" si="14"/>
        <v>0</v>
      </c>
      <c r="P49">
        <v>1.99</v>
      </c>
      <c r="Q49">
        <f t="shared" si="15"/>
        <v>27160.804020100502</v>
      </c>
      <c r="R49">
        <f t="shared" si="16"/>
        <v>27777.066453975502</v>
      </c>
    </row>
    <row r="50" spans="1:18" x14ac:dyDescent="0.25">
      <c r="A50">
        <v>95</v>
      </c>
      <c r="B50">
        <f t="shared" si="9"/>
        <v>26.388888888888889</v>
      </c>
      <c r="C50">
        <v>1.964</v>
      </c>
      <c r="D50">
        <v>1.4450000000000001</v>
      </c>
      <c r="E50">
        <v>0.85</v>
      </c>
      <c r="F50">
        <f t="shared" si="10"/>
        <v>2.412283</v>
      </c>
      <c r="G50">
        <v>1.2250000000000001</v>
      </c>
      <c r="H50">
        <v>0.20799999999999999</v>
      </c>
      <c r="I50">
        <f t="shared" si="11"/>
        <v>214.01287107677473</v>
      </c>
      <c r="J50">
        <v>2162</v>
      </c>
      <c r="K50">
        <f t="shared" si="12"/>
        <v>21209.22</v>
      </c>
      <c r="L50">
        <v>0.02</v>
      </c>
      <c r="M50">
        <v>0</v>
      </c>
      <c r="N50">
        <f t="shared" si="13"/>
        <v>424.18440000000004</v>
      </c>
      <c r="O50">
        <f t="shared" si="14"/>
        <v>0</v>
      </c>
      <c r="P50">
        <v>1.99</v>
      </c>
      <c r="Q50">
        <f t="shared" si="15"/>
        <v>28669.737576772754</v>
      </c>
      <c r="R50">
        <f t="shared" si="16"/>
        <v>29307.934847849527</v>
      </c>
    </row>
    <row r="51" spans="1:18" x14ac:dyDescent="0.25">
      <c r="A51">
        <v>100</v>
      </c>
      <c r="B51">
        <f t="shared" si="9"/>
        <v>27.777777777777779</v>
      </c>
      <c r="C51">
        <v>1.964</v>
      </c>
      <c r="D51">
        <v>1.4450000000000001</v>
      </c>
      <c r="E51">
        <v>0.85</v>
      </c>
      <c r="F51">
        <f t="shared" si="10"/>
        <v>2.412283</v>
      </c>
      <c r="G51">
        <v>1.2250000000000001</v>
      </c>
      <c r="H51">
        <v>0.20799999999999999</v>
      </c>
      <c r="I51">
        <f t="shared" si="11"/>
        <v>237.13337515432104</v>
      </c>
      <c r="J51">
        <v>2162</v>
      </c>
      <c r="K51">
        <f t="shared" si="12"/>
        <v>21209.22</v>
      </c>
      <c r="L51">
        <v>0.02</v>
      </c>
      <c r="M51">
        <v>0</v>
      </c>
      <c r="N51">
        <f t="shared" si="13"/>
        <v>424.18440000000004</v>
      </c>
      <c r="O51">
        <f t="shared" si="14"/>
        <v>0</v>
      </c>
      <c r="P51">
        <v>1.99</v>
      </c>
      <c r="Q51">
        <f t="shared" si="15"/>
        <v>30178.671133445005</v>
      </c>
      <c r="R51">
        <f t="shared" si="16"/>
        <v>30839.988908599324</v>
      </c>
    </row>
    <row r="56" spans="1:18" x14ac:dyDescent="0.25">
      <c r="A56" s="1" t="s">
        <v>15</v>
      </c>
      <c r="B56" s="1" t="s">
        <v>16</v>
      </c>
      <c r="C56" s="1" t="s">
        <v>0</v>
      </c>
      <c r="D56" s="1" t="s">
        <v>1</v>
      </c>
      <c r="E56" s="1" t="s">
        <v>2</v>
      </c>
      <c r="F56" s="1" t="s">
        <v>3</v>
      </c>
      <c r="G56" s="1" t="s">
        <v>4</v>
      </c>
      <c r="H56" s="1" t="s">
        <v>5</v>
      </c>
      <c r="I56" s="13" t="s">
        <v>38</v>
      </c>
      <c r="J56" s="1" t="s">
        <v>6</v>
      </c>
      <c r="K56" s="2" t="s">
        <v>7</v>
      </c>
      <c r="L56" s="2" t="s">
        <v>8</v>
      </c>
      <c r="M56" s="2" t="s">
        <v>9</v>
      </c>
      <c r="N56" s="14" t="s">
        <v>10</v>
      </c>
      <c r="O56" s="2" t="s">
        <v>11</v>
      </c>
      <c r="P56" s="2" t="s">
        <v>14</v>
      </c>
      <c r="Q56" s="2" t="s">
        <v>12</v>
      </c>
      <c r="R56" s="14" t="s">
        <v>13</v>
      </c>
    </row>
    <row r="57" spans="1:18" x14ac:dyDescent="0.25">
      <c r="A57">
        <v>0</v>
      </c>
      <c r="B57">
        <v>0</v>
      </c>
      <c r="C57">
        <v>1.8109999999999999</v>
      </c>
      <c r="D57">
        <v>1.6060000000000001</v>
      </c>
      <c r="E57">
        <v>0.85</v>
      </c>
      <c r="F57">
        <f>C57*D57*E57</f>
        <v>2.4721961000000001</v>
      </c>
      <c r="G57">
        <v>1.2250000000000001</v>
      </c>
      <c r="H57">
        <v>0.3</v>
      </c>
      <c r="I57">
        <f>0.5*G57*H57*F57*(B57^2)</f>
        <v>0</v>
      </c>
      <c r="J57">
        <v>1237</v>
      </c>
      <c r="K57">
        <f>J57*9.81</f>
        <v>12134.970000000001</v>
      </c>
      <c r="L57">
        <v>0.02</v>
      </c>
      <c r="M57">
        <v>0</v>
      </c>
      <c r="N57">
        <f>L57*K57*COS(M57)</f>
        <v>242.69940000000003</v>
      </c>
      <c r="O57">
        <f>K57*SIN(M57)</f>
        <v>0</v>
      </c>
      <c r="P57">
        <v>9.3000000000000007</v>
      </c>
      <c r="Q57">
        <f>J57*(B57/P57)</f>
        <v>0</v>
      </c>
      <c r="R57">
        <f>Q57+O57+I57+N57</f>
        <v>242.69940000000003</v>
      </c>
    </row>
    <row r="58" spans="1:18" x14ac:dyDescent="0.25">
      <c r="A58">
        <v>5</v>
      </c>
      <c r="B58">
        <v>1.3888888888888888</v>
      </c>
      <c r="C58">
        <v>1.8109999999999999</v>
      </c>
      <c r="D58">
        <v>1.6060000000000001</v>
      </c>
      <c r="E58">
        <v>0.85</v>
      </c>
      <c r="F58">
        <f t="shared" ref="F58:F77" si="17">C58*D58*E58</f>
        <v>2.4721961000000001</v>
      </c>
      <c r="G58">
        <v>1.2250000000000001</v>
      </c>
      <c r="H58">
        <v>0.3</v>
      </c>
      <c r="I58">
        <f t="shared" ref="I58:I77" si="18">0.5*G58*H58*F58*(B58^2)</f>
        <v>0.87628478660300924</v>
      </c>
      <c r="J58">
        <v>1237</v>
      </c>
      <c r="K58">
        <f t="shared" ref="K58:K77" si="19">J58*9.81</f>
        <v>12134.970000000001</v>
      </c>
      <c r="L58">
        <v>0.02</v>
      </c>
      <c r="M58">
        <v>0</v>
      </c>
      <c r="N58">
        <f t="shared" ref="N58:N77" si="20">L58*K58*COS(M58)</f>
        <v>242.69940000000003</v>
      </c>
      <c r="O58">
        <f t="shared" ref="O58:O77" si="21">K58*SIN(M58)</f>
        <v>0</v>
      </c>
      <c r="P58">
        <v>9.3000000000000007</v>
      </c>
      <c r="Q58">
        <f t="shared" ref="Q58:Q77" si="22">J58*(B58/P58)</f>
        <v>184.73715651135004</v>
      </c>
      <c r="R58">
        <f t="shared" ref="R58:R77" si="23">Q58+O58+I58+N58</f>
        <v>428.31284129795307</v>
      </c>
    </row>
    <row r="59" spans="1:18" x14ac:dyDescent="0.25">
      <c r="A59">
        <v>10</v>
      </c>
      <c r="B59">
        <v>2.7777777777777777</v>
      </c>
      <c r="C59">
        <v>1.8109999999999999</v>
      </c>
      <c r="D59">
        <v>1.6060000000000001</v>
      </c>
      <c r="E59">
        <v>0.85</v>
      </c>
      <c r="F59">
        <f t="shared" si="17"/>
        <v>2.4721961000000001</v>
      </c>
      <c r="G59">
        <v>1.2250000000000001</v>
      </c>
      <c r="H59">
        <v>0.3</v>
      </c>
      <c r="I59">
        <f t="shared" si="18"/>
        <v>3.5051391464120369</v>
      </c>
      <c r="J59">
        <v>1237</v>
      </c>
      <c r="K59">
        <f t="shared" si="19"/>
        <v>12134.970000000001</v>
      </c>
      <c r="L59">
        <v>0.02</v>
      </c>
      <c r="M59">
        <v>0</v>
      </c>
      <c r="N59">
        <f t="shared" si="20"/>
        <v>242.69940000000003</v>
      </c>
      <c r="O59">
        <f t="shared" si="21"/>
        <v>0</v>
      </c>
      <c r="P59">
        <v>9.3000000000000007</v>
      </c>
      <c r="Q59">
        <f t="shared" si="22"/>
        <v>369.47431302270007</v>
      </c>
      <c r="R59">
        <f t="shared" si="23"/>
        <v>615.67885216911213</v>
      </c>
    </row>
    <row r="60" spans="1:18" x14ac:dyDescent="0.25">
      <c r="A60">
        <v>15</v>
      </c>
      <c r="B60">
        <v>4.166666666666667</v>
      </c>
      <c r="C60">
        <v>1.8109999999999999</v>
      </c>
      <c r="D60">
        <v>1.6060000000000001</v>
      </c>
      <c r="E60">
        <v>0.85</v>
      </c>
      <c r="F60">
        <f t="shared" si="17"/>
        <v>2.4721961000000001</v>
      </c>
      <c r="G60">
        <v>1.2250000000000001</v>
      </c>
      <c r="H60">
        <v>0.3</v>
      </c>
      <c r="I60">
        <f t="shared" si="18"/>
        <v>7.8865630794270842</v>
      </c>
      <c r="J60">
        <v>1237</v>
      </c>
      <c r="K60">
        <f t="shared" si="19"/>
        <v>12134.970000000001</v>
      </c>
      <c r="L60">
        <v>0.02</v>
      </c>
      <c r="M60">
        <v>0</v>
      </c>
      <c r="N60">
        <f t="shared" si="20"/>
        <v>242.69940000000003</v>
      </c>
      <c r="O60">
        <f t="shared" si="21"/>
        <v>0</v>
      </c>
      <c r="P60">
        <v>9.3000000000000007</v>
      </c>
      <c r="Q60">
        <f t="shared" si="22"/>
        <v>554.21146953405014</v>
      </c>
      <c r="R60">
        <f t="shared" si="23"/>
        <v>804.79743261347721</v>
      </c>
    </row>
    <row r="61" spans="1:18" x14ac:dyDescent="0.25">
      <c r="A61">
        <v>20</v>
      </c>
      <c r="B61">
        <v>5.5555555555555554</v>
      </c>
      <c r="C61">
        <v>1.8109999999999999</v>
      </c>
      <c r="D61">
        <v>1.6060000000000001</v>
      </c>
      <c r="E61">
        <v>0.85</v>
      </c>
      <c r="F61">
        <f t="shared" si="17"/>
        <v>2.4721961000000001</v>
      </c>
      <c r="G61">
        <v>1.2250000000000001</v>
      </c>
      <c r="H61">
        <v>0.3</v>
      </c>
      <c r="I61">
        <f t="shared" si="18"/>
        <v>14.020556585648148</v>
      </c>
      <c r="J61">
        <v>1237</v>
      </c>
      <c r="K61">
        <f t="shared" si="19"/>
        <v>12134.970000000001</v>
      </c>
      <c r="L61">
        <v>0.02</v>
      </c>
      <c r="M61">
        <v>0</v>
      </c>
      <c r="N61">
        <f t="shared" si="20"/>
        <v>242.69940000000003</v>
      </c>
      <c r="O61">
        <f t="shared" si="21"/>
        <v>0</v>
      </c>
      <c r="P61">
        <v>9.3000000000000007</v>
      </c>
      <c r="Q61">
        <f t="shared" si="22"/>
        <v>738.94862604540015</v>
      </c>
      <c r="R61">
        <f t="shared" si="23"/>
        <v>995.66858263104837</v>
      </c>
    </row>
    <row r="62" spans="1:18" x14ac:dyDescent="0.25">
      <c r="A62">
        <v>25</v>
      </c>
      <c r="B62">
        <v>6.9444444444444446</v>
      </c>
      <c r="C62">
        <v>1.8109999999999999</v>
      </c>
      <c r="D62">
        <v>1.6060000000000001</v>
      </c>
      <c r="E62">
        <v>0.85</v>
      </c>
      <c r="F62">
        <f t="shared" si="17"/>
        <v>2.4721961000000001</v>
      </c>
      <c r="G62">
        <v>1.2250000000000001</v>
      </c>
      <c r="H62">
        <v>0.3</v>
      </c>
      <c r="I62">
        <f t="shared" si="18"/>
        <v>21.907119665075232</v>
      </c>
      <c r="J62">
        <v>1237</v>
      </c>
      <c r="K62">
        <f t="shared" si="19"/>
        <v>12134.970000000001</v>
      </c>
      <c r="L62">
        <v>0.02</v>
      </c>
      <c r="M62">
        <v>0</v>
      </c>
      <c r="N62">
        <f t="shared" si="20"/>
        <v>242.69940000000003</v>
      </c>
      <c r="O62">
        <f t="shared" si="21"/>
        <v>0</v>
      </c>
      <c r="P62">
        <v>9.3000000000000007</v>
      </c>
      <c r="Q62">
        <f t="shared" si="22"/>
        <v>923.68578255675027</v>
      </c>
      <c r="R62">
        <f t="shared" si="23"/>
        <v>1188.2923022218256</v>
      </c>
    </row>
    <row r="63" spans="1:18" x14ac:dyDescent="0.25">
      <c r="A63">
        <v>30</v>
      </c>
      <c r="B63">
        <v>8.3333333333333339</v>
      </c>
      <c r="C63">
        <v>1.8109999999999999</v>
      </c>
      <c r="D63">
        <v>1.6060000000000001</v>
      </c>
      <c r="E63">
        <v>0.85</v>
      </c>
      <c r="F63">
        <f t="shared" si="17"/>
        <v>2.4721961000000001</v>
      </c>
      <c r="G63">
        <v>1.2250000000000001</v>
      </c>
      <c r="H63">
        <v>0.3</v>
      </c>
      <c r="I63">
        <f t="shared" si="18"/>
        <v>31.546252317708337</v>
      </c>
      <c r="J63">
        <v>1237</v>
      </c>
      <c r="K63">
        <f t="shared" si="19"/>
        <v>12134.970000000001</v>
      </c>
      <c r="L63">
        <v>0.02</v>
      </c>
      <c r="M63">
        <v>0</v>
      </c>
      <c r="N63">
        <f t="shared" si="20"/>
        <v>242.69940000000003</v>
      </c>
      <c r="O63">
        <f t="shared" si="21"/>
        <v>0</v>
      </c>
      <c r="P63">
        <v>9.3000000000000007</v>
      </c>
      <c r="Q63">
        <f t="shared" si="22"/>
        <v>1108.4229390681003</v>
      </c>
      <c r="R63">
        <f t="shared" si="23"/>
        <v>1382.6685913858087</v>
      </c>
    </row>
    <row r="64" spans="1:18" x14ac:dyDescent="0.25">
      <c r="A64">
        <v>35</v>
      </c>
      <c r="B64">
        <v>9.7222222222222232</v>
      </c>
      <c r="C64">
        <v>1.8109999999999999</v>
      </c>
      <c r="D64">
        <v>1.6060000000000001</v>
      </c>
      <c r="E64">
        <v>0.85</v>
      </c>
      <c r="F64">
        <f t="shared" si="17"/>
        <v>2.4721961000000001</v>
      </c>
      <c r="G64">
        <v>1.2250000000000001</v>
      </c>
      <c r="H64">
        <v>0.3</v>
      </c>
      <c r="I64">
        <f t="shared" si="18"/>
        <v>42.937954543547463</v>
      </c>
      <c r="J64">
        <v>1237</v>
      </c>
      <c r="K64">
        <f t="shared" si="19"/>
        <v>12134.970000000001</v>
      </c>
      <c r="L64">
        <v>0.02</v>
      </c>
      <c r="M64">
        <v>0</v>
      </c>
      <c r="N64">
        <f t="shared" si="20"/>
        <v>242.69940000000003</v>
      </c>
      <c r="O64">
        <f t="shared" si="21"/>
        <v>0</v>
      </c>
      <c r="P64">
        <v>9.3000000000000007</v>
      </c>
      <c r="Q64">
        <f t="shared" si="22"/>
        <v>1293.1600955794504</v>
      </c>
      <c r="R64">
        <f t="shared" si="23"/>
        <v>1578.7974501229978</v>
      </c>
    </row>
    <row r="65" spans="1:18" x14ac:dyDescent="0.25">
      <c r="A65">
        <v>40</v>
      </c>
      <c r="B65">
        <v>11.111111111111111</v>
      </c>
      <c r="C65">
        <v>1.8109999999999999</v>
      </c>
      <c r="D65">
        <v>1.6060000000000001</v>
      </c>
      <c r="E65">
        <v>0.85</v>
      </c>
      <c r="F65">
        <f t="shared" si="17"/>
        <v>2.4721961000000001</v>
      </c>
      <c r="G65">
        <v>1.2250000000000001</v>
      </c>
      <c r="H65">
        <v>0.3</v>
      </c>
      <c r="I65">
        <f t="shared" si="18"/>
        <v>56.082226342592591</v>
      </c>
      <c r="J65">
        <v>1237</v>
      </c>
      <c r="K65">
        <f t="shared" si="19"/>
        <v>12134.970000000001</v>
      </c>
      <c r="L65">
        <v>0.02</v>
      </c>
      <c r="M65">
        <v>0</v>
      </c>
      <c r="N65">
        <f t="shared" si="20"/>
        <v>242.69940000000003</v>
      </c>
      <c r="O65">
        <f t="shared" si="21"/>
        <v>0</v>
      </c>
      <c r="P65">
        <v>9.3000000000000007</v>
      </c>
      <c r="Q65">
        <f t="shared" si="22"/>
        <v>1477.8972520908003</v>
      </c>
      <c r="R65">
        <f t="shared" si="23"/>
        <v>1776.6788784333928</v>
      </c>
    </row>
    <row r="66" spans="1:18" x14ac:dyDescent="0.25">
      <c r="A66">
        <v>45</v>
      </c>
      <c r="B66">
        <v>12.5</v>
      </c>
      <c r="C66">
        <v>1.8109999999999999</v>
      </c>
      <c r="D66">
        <v>1.6060000000000001</v>
      </c>
      <c r="E66">
        <v>0.85</v>
      </c>
      <c r="F66">
        <f t="shared" si="17"/>
        <v>2.4721961000000001</v>
      </c>
      <c r="G66">
        <v>1.2250000000000001</v>
      </c>
      <c r="H66">
        <v>0.3</v>
      </c>
      <c r="I66">
        <f t="shared" si="18"/>
        <v>70.979067714843751</v>
      </c>
      <c r="J66">
        <v>1237</v>
      </c>
      <c r="K66">
        <f t="shared" si="19"/>
        <v>12134.970000000001</v>
      </c>
      <c r="L66">
        <v>0.02</v>
      </c>
      <c r="M66">
        <v>0</v>
      </c>
      <c r="N66">
        <f t="shared" si="20"/>
        <v>242.69940000000003</v>
      </c>
      <c r="O66">
        <f t="shared" si="21"/>
        <v>0</v>
      </c>
      <c r="P66">
        <v>9.3000000000000007</v>
      </c>
      <c r="Q66">
        <f t="shared" si="22"/>
        <v>1662.6344086021504</v>
      </c>
      <c r="R66">
        <f t="shared" si="23"/>
        <v>1976.3128763169941</v>
      </c>
    </row>
    <row r="67" spans="1:18" x14ac:dyDescent="0.25">
      <c r="A67">
        <v>50</v>
      </c>
      <c r="B67">
        <v>13.888888888888889</v>
      </c>
      <c r="C67">
        <v>1.8109999999999999</v>
      </c>
      <c r="D67">
        <v>1.6060000000000001</v>
      </c>
      <c r="E67">
        <v>0.85</v>
      </c>
      <c r="F67">
        <f t="shared" si="17"/>
        <v>2.4721961000000001</v>
      </c>
      <c r="G67">
        <v>1.2250000000000001</v>
      </c>
      <c r="H67">
        <v>0.3</v>
      </c>
      <c r="I67">
        <f t="shared" si="18"/>
        <v>87.628478660300928</v>
      </c>
      <c r="J67">
        <v>1237</v>
      </c>
      <c r="K67">
        <f t="shared" si="19"/>
        <v>12134.970000000001</v>
      </c>
      <c r="L67">
        <v>0.02</v>
      </c>
      <c r="M67">
        <v>0</v>
      </c>
      <c r="N67">
        <f t="shared" si="20"/>
        <v>242.69940000000003</v>
      </c>
      <c r="O67">
        <f t="shared" si="21"/>
        <v>0</v>
      </c>
      <c r="P67">
        <v>9.3000000000000007</v>
      </c>
      <c r="Q67">
        <f t="shared" si="22"/>
        <v>1847.3715651135005</v>
      </c>
      <c r="R67">
        <f t="shared" si="23"/>
        <v>2177.6994437738017</v>
      </c>
    </row>
    <row r="68" spans="1:18" x14ac:dyDescent="0.25">
      <c r="A68">
        <v>55</v>
      </c>
      <c r="B68">
        <v>15.277777777777779</v>
      </c>
      <c r="C68">
        <v>1.8109999999999999</v>
      </c>
      <c r="D68">
        <v>1.6060000000000001</v>
      </c>
      <c r="E68">
        <v>0.85</v>
      </c>
      <c r="F68">
        <f t="shared" si="17"/>
        <v>2.4721961000000001</v>
      </c>
      <c r="G68">
        <v>1.2250000000000001</v>
      </c>
      <c r="H68">
        <v>0.3</v>
      </c>
      <c r="I68">
        <f t="shared" si="18"/>
        <v>106.03045917896412</v>
      </c>
      <c r="J68">
        <v>1237</v>
      </c>
      <c r="K68">
        <f t="shared" si="19"/>
        <v>12134.970000000001</v>
      </c>
      <c r="L68">
        <v>0.02</v>
      </c>
      <c r="M68">
        <v>0</v>
      </c>
      <c r="N68">
        <f t="shared" si="20"/>
        <v>242.69940000000003</v>
      </c>
      <c r="O68">
        <f t="shared" si="21"/>
        <v>0</v>
      </c>
      <c r="P68">
        <v>9.3000000000000007</v>
      </c>
      <c r="Q68">
        <f t="shared" si="22"/>
        <v>2032.1087216248507</v>
      </c>
      <c r="R68">
        <f t="shared" si="23"/>
        <v>2380.8385808038147</v>
      </c>
    </row>
    <row r="69" spans="1:18" x14ac:dyDescent="0.25">
      <c r="A69">
        <v>60</v>
      </c>
      <c r="B69">
        <v>16.666666666666668</v>
      </c>
      <c r="C69">
        <v>1.8109999999999999</v>
      </c>
      <c r="D69">
        <v>1.6060000000000001</v>
      </c>
      <c r="E69">
        <v>0.85</v>
      </c>
      <c r="F69">
        <f t="shared" si="17"/>
        <v>2.4721961000000001</v>
      </c>
      <c r="G69">
        <v>1.2250000000000001</v>
      </c>
      <c r="H69">
        <v>0.3</v>
      </c>
      <c r="I69">
        <f t="shared" si="18"/>
        <v>126.18500927083335</v>
      </c>
      <c r="J69">
        <v>1237</v>
      </c>
      <c r="K69">
        <f t="shared" si="19"/>
        <v>12134.970000000001</v>
      </c>
      <c r="L69">
        <v>0.02</v>
      </c>
      <c r="M69">
        <v>0</v>
      </c>
      <c r="N69">
        <f t="shared" si="20"/>
        <v>242.69940000000003</v>
      </c>
      <c r="O69">
        <f t="shared" si="21"/>
        <v>0</v>
      </c>
      <c r="P69">
        <v>9.3000000000000007</v>
      </c>
      <c r="Q69">
        <f t="shared" si="22"/>
        <v>2216.8458781362006</v>
      </c>
      <c r="R69">
        <f t="shared" si="23"/>
        <v>2585.7302874070338</v>
      </c>
    </row>
    <row r="70" spans="1:18" x14ac:dyDescent="0.25">
      <c r="A70">
        <v>65</v>
      </c>
      <c r="B70">
        <v>18.055555555555557</v>
      </c>
      <c r="C70">
        <v>1.8109999999999999</v>
      </c>
      <c r="D70">
        <v>1.6060000000000001</v>
      </c>
      <c r="E70">
        <v>0.85</v>
      </c>
      <c r="F70">
        <f t="shared" si="17"/>
        <v>2.4721961000000001</v>
      </c>
      <c r="G70">
        <v>1.2250000000000001</v>
      </c>
      <c r="H70">
        <v>0.3</v>
      </c>
      <c r="I70">
        <f t="shared" si="18"/>
        <v>148.09212893590856</v>
      </c>
      <c r="J70">
        <v>1237</v>
      </c>
      <c r="K70">
        <f t="shared" si="19"/>
        <v>12134.970000000001</v>
      </c>
      <c r="L70">
        <v>0.02</v>
      </c>
      <c r="M70">
        <v>0</v>
      </c>
      <c r="N70">
        <f t="shared" si="20"/>
        <v>242.69940000000003</v>
      </c>
      <c r="O70">
        <f t="shared" si="21"/>
        <v>0</v>
      </c>
      <c r="P70">
        <v>9.3000000000000007</v>
      </c>
      <c r="Q70">
        <f t="shared" si="22"/>
        <v>2401.5830346475509</v>
      </c>
      <c r="R70">
        <f t="shared" si="23"/>
        <v>2792.3745635834593</v>
      </c>
    </row>
    <row r="71" spans="1:18" x14ac:dyDescent="0.25">
      <c r="A71">
        <v>70</v>
      </c>
      <c r="B71">
        <v>19.444444444444446</v>
      </c>
      <c r="C71">
        <v>1.8109999999999999</v>
      </c>
      <c r="D71">
        <v>1.6060000000000001</v>
      </c>
      <c r="E71">
        <v>0.85</v>
      </c>
      <c r="F71">
        <f t="shared" si="17"/>
        <v>2.4721961000000001</v>
      </c>
      <c r="G71">
        <v>1.2250000000000001</v>
      </c>
      <c r="H71">
        <v>0.3</v>
      </c>
      <c r="I71">
        <f t="shared" si="18"/>
        <v>171.75181817418985</v>
      </c>
      <c r="J71">
        <v>1237</v>
      </c>
      <c r="K71">
        <f t="shared" si="19"/>
        <v>12134.970000000001</v>
      </c>
      <c r="L71">
        <v>0.02</v>
      </c>
      <c r="M71">
        <v>0</v>
      </c>
      <c r="N71">
        <f t="shared" si="20"/>
        <v>242.69940000000003</v>
      </c>
      <c r="O71">
        <f t="shared" si="21"/>
        <v>0</v>
      </c>
      <c r="P71">
        <v>9.3000000000000007</v>
      </c>
      <c r="Q71">
        <f t="shared" si="22"/>
        <v>2586.3201911589008</v>
      </c>
      <c r="R71">
        <f t="shared" si="23"/>
        <v>3000.7714093330906</v>
      </c>
    </row>
    <row r="72" spans="1:18" x14ac:dyDescent="0.25">
      <c r="A72">
        <v>75</v>
      </c>
      <c r="B72">
        <v>20.833333333333336</v>
      </c>
      <c r="C72">
        <v>1.8109999999999999</v>
      </c>
      <c r="D72">
        <v>1.6060000000000001</v>
      </c>
      <c r="E72">
        <v>0.85</v>
      </c>
      <c r="F72">
        <f t="shared" si="17"/>
        <v>2.4721961000000001</v>
      </c>
      <c r="G72">
        <v>1.2250000000000001</v>
      </c>
      <c r="H72">
        <v>0.3</v>
      </c>
      <c r="I72">
        <f t="shared" si="18"/>
        <v>197.16407698567713</v>
      </c>
      <c r="J72">
        <v>1237</v>
      </c>
      <c r="K72">
        <f t="shared" si="19"/>
        <v>12134.970000000001</v>
      </c>
      <c r="L72">
        <v>0.02</v>
      </c>
      <c r="M72">
        <v>0</v>
      </c>
      <c r="N72">
        <f t="shared" si="20"/>
        <v>242.69940000000003</v>
      </c>
      <c r="O72">
        <f t="shared" si="21"/>
        <v>0</v>
      </c>
      <c r="P72">
        <v>9.3000000000000007</v>
      </c>
      <c r="Q72">
        <f t="shared" si="22"/>
        <v>2771.0573476702507</v>
      </c>
      <c r="R72">
        <f t="shared" si="23"/>
        <v>3210.9208246559278</v>
      </c>
    </row>
    <row r="73" spans="1:18" x14ac:dyDescent="0.25">
      <c r="A73">
        <v>80</v>
      </c>
      <c r="B73">
        <v>22.222222222222221</v>
      </c>
      <c r="C73">
        <v>1.8109999999999999</v>
      </c>
      <c r="D73">
        <v>1.6060000000000001</v>
      </c>
      <c r="E73">
        <v>0.85</v>
      </c>
      <c r="F73">
        <f t="shared" si="17"/>
        <v>2.4721961000000001</v>
      </c>
      <c r="G73">
        <v>1.2250000000000001</v>
      </c>
      <c r="H73">
        <v>0.3</v>
      </c>
      <c r="I73">
        <f t="shared" si="18"/>
        <v>224.32890537037036</v>
      </c>
      <c r="J73">
        <v>1237</v>
      </c>
      <c r="K73">
        <f t="shared" si="19"/>
        <v>12134.970000000001</v>
      </c>
      <c r="L73">
        <v>0.02</v>
      </c>
      <c r="M73">
        <v>0</v>
      </c>
      <c r="N73">
        <f t="shared" si="20"/>
        <v>242.69940000000003</v>
      </c>
      <c r="O73">
        <f t="shared" si="21"/>
        <v>0</v>
      </c>
      <c r="P73">
        <v>9.3000000000000007</v>
      </c>
      <c r="Q73">
        <f t="shared" si="22"/>
        <v>2955.7945041816006</v>
      </c>
      <c r="R73">
        <f t="shared" si="23"/>
        <v>3422.8228095519707</v>
      </c>
    </row>
    <row r="74" spans="1:18" x14ac:dyDescent="0.25">
      <c r="A74">
        <v>85</v>
      </c>
      <c r="B74">
        <v>23.611111111111111</v>
      </c>
      <c r="C74">
        <v>1.8109999999999999</v>
      </c>
      <c r="D74">
        <v>1.6060000000000001</v>
      </c>
      <c r="E74">
        <v>0.85</v>
      </c>
      <c r="F74">
        <f t="shared" si="17"/>
        <v>2.4721961000000001</v>
      </c>
      <c r="G74">
        <v>1.2250000000000001</v>
      </c>
      <c r="H74">
        <v>0.3</v>
      </c>
      <c r="I74">
        <f t="shared" si="18"/>
        <v>253.24630332826965</v>
      </c>
      <c r="J74">
        <v>1237</v>
      </c>
      <c r="K74">
        <f t="shared" si="19"/>
        <v>12134.970000000001</v>
      </c>
      <c r="L74">
        <v>0.02</v>
      </c>
      <c r="M74">
        <v>0</v>
      </c>
      <c r="N74">
        <f t="shared" si="20"/>
        <v>242.69940000000003</v>
      </c>
      <c r="O74">
        <f t="shared" si="21"/>
        <v>0</v>
      </c>
      <c r="P74">
        <v>9.3000000000000007</v>
      </c>
      <c r="Q74">
        <f t="shared" si="22"/>
        <v>3140.5316606929505</v>
      </c>
      <c r="R74">
        <f t="shared" si="23"/>
        <v>3636.4773640212202</v>
      </c>
    </row>
    <row r="75" spans="1:18" x14ac:dyDescent="0.25">
      <c r="A75">
        <v>90</v>
      </c>
      <c r="B75">
        <v>25</v>
      </c>
      <c r="C75">
        <v>1.8109999999999999</v>
      </c>
      <c r="D75">
        <v>1.6060000000000001</v>
      </c>
      <c r="E75">
        <v>0.85</v>
      </c>
      <c r="F75">
        <f t="shared" si="17"/>
        <v>2.4721961000000001</v>
      </c>
      <c r="G75">
        <v>1.2250000000000001</v>
      </c>
      <c r="H75">
        <v>0.3</v>
      </c>
      <c r="I75">
        <f t="shared" si="18"/>
        <v>283.916270859375</v>
      </c>
      <c r="J75">
        <v>1237</v>
      </c>
      <c r="K75">
        <f t="shared" si="19"/>
        <v>12134.970000000001</v>
      </c>
      <c r="L75">
        <v>0.02</v>
      </c>
      <c r="M75">
        <v>0</v>
      </c>
      <c r="N75">
        <f t="shared" si="20"/>
        <v>242.69940000000003</v>
      </c>
      <c r="O75">
        <f t="shared" si="21"/>
        <v>0</v>
      </c>
      <c r="P75">
        <v>9.3000000000000007</v>
      </c>
      <c r="Q75">
        <f t="shared" si="22"/>
        <v>3325.2688172043008</v>
      </c>
      <c r="R75">
        <f t="shared" si="23"/>
        <v>3851.8844880636757</v>
      </c>
    </row>
    <row r="76" spans="1:18" x14ac:dyDescent="0.25">
      <c r="A76">
        <v>95</v>
      </c>
      <c r="B76">
        <v>26.388888888888889</v>
      </c>
      <c r="C76">
        <v>1.8109999999999999</v>
      </c>
      <c r="D76">
        <v>1.6060000000000001</v>
      </c>
      <c r="E76">
        <v>0.85</v>
      </c>
      <c r="F76">
        <f t="shared" si="17"/>
        <v>2.4721961000000001</v>
      </c>
      <c r="G76">
        <v>1.2250000000000001</v>
      </c>
      <c r="H76">
        <v>0.3</v>
      </c>
      <c r="I76">
        <f t="shared" si="18"/>
        <v>316.33880796368635</v>
      </c>
      <c r="J76">
        <v>1237</v>
      </c>
      <c r="K76">
        <f t="shared" si="19"/>
        <v>12134.970000000001</v>
      </c>
      <c r="L76">
        <v>0.02</v>
      </c>
      <c r="M76">
        <v>0</v>
      </c>
      <c r="N76">
        <f t="shared" si="20"/>
        <v>242.69940000000003</v>
      </c>
      <c r="O76">
        <f t="shared" si="21"/>
        <v>0</v>
      </c>
      <c r="P76">
        <v>9.3000000000000007</v>
      </c>
      <c r="Q76">
        <f t="shared" si="22"/>
        <v>3510.0059737156507</v>
      </c>
      <c r="R76">
        <f t="shared" si="23"/>
        <v>4069.0441816793368</v>
      </c>
    </row>
    <row r="77" spans="1:18" x14ac:dyDescent="0.25">
      <c r="A77">
        <v>100</v>
      </c>
      <c r="B77">
        <v>27.777777777777779</v>
      </c>
      <c r="C77">
        <v>1.8109999999999999</v>
      </c>
      <c r="D77">
        <v>1.6060000000000001</v>
      </c>
      <c r="E77">
        <v>0.85</v>
      </c>
      <c r="F77">
        <f t="shared" si="17"/>
        <v>2.4721961000000001</v>
      </c>
      <c r="G77">
        <v>1.2250000000000001</v>
      </c>
      <c r="H77">
        <v>0.3</v>
      </c>
      <c r="I77">
        <f t="shared" si="18"/>
        <v>350.51391464120371</v>
      </c>
      <c r="J77">
        <v>1237</v>
      </c>
      <c r="K77">
        <f t="shared" si="19"/>
        <v>12134.970000000001</v>
      </c>
      <c r="L77">
        <v>0.02</v>
      </c>
      <c r="M77">
        <v>0</v>
      </c>
      <c r="N77">
        <f t="shared" si="20"/>
        <v>242.69940000000003</v>
      </c>
      <c r="O77">
        <f t="shared" si="21"/>
        <v>0</v>
      </c>
      <c r="P77">
        <v>9.3000000000000007</v>
      </c>
      <c r="Q77">
        <f t="shared" si="22"/>
        <v>3694.7431302270011</v>
      </c>
      <c r="R77">
        <f t="shared" si="23"/>
        <v>4287.9564448682049</v>
      </c>
    </row>
    <row r="82" spans="1:18" x14ac:dyDescent="0.25">
      <c r="A82" s="1" t="s">
        <v>15</v>
      </c>
      <c r="B82" s="1" t="s">
        <v>16</v>
      </c>
      <c r="C82" s="1" t="s">
        <v>0</v>
      </c>
      <c r="D82" s="1" t="s">
        <v>1</v>
      </c>
      <c r="E82" s="1" t="s">
        <v>2</v>
      </c>
      <c r="F82" s="1" t="s">
        <v>3</v>
      </c>
      <c r="G82" s="1" t="s">
        <v>4</v>
      </c>
      <c r="H82" s="1" t="s">
        <v>5</v>
      </c>
      <c r="I82" s="13" t="s">
        <v>38</v>
      </c>
      <c r="J82" s="1" t="s">
        <v>6</v>
      </c>
      <c r="K82" s="2" t="s">
        <v>7</v>
      </c>
      <c r="L82" s="2" t="s">
        <v>8</v>
      </c>
      <c r="M82" s="2" t="s">
        <v>9</v>
      </c>
      <c r="N82" s="14" t="s">
        <v>10</v>
      </c>
      <c r="O82" s="2" t="s">
        <v>11</v>
      </c>
      <c r="P82" s="2" t="s">
        <v>14</v>
      </c>
      <c r="Q82" s="2" t="s">
        <v>12</v>
      </c>
      <c r="R82" s="14" t="s">
        <v>13</v>
      </c>
    </row>
    <row r="83" spans="1:18" x14ac:dyDescent="0.25">
      <c r="A83">
        <v>0</v>
      </c>
      <c r="B83">
        <v>0</v>
      </c>
      <c r="C83" t="s">
        <v>17</v>
      </c>
      <c r="D83">
        <v>1.62</v>
      </c>
      <c r="E83">
        <v>0.85</v>
      </c>
      <c r="F83">
        <v>2.490993</v>
      </c>
      <c r="G83">
        <v>1.2250000000000001</v>
      </c>
      <c r="H83">
        <v>0.28999999999999998</v>
      </c>
      <c r="I83">
        <f>G83*H83*F83*0.5*(B83^2)</f>
        <v>0</v>
      </c>
      <c r="J83">
        <v>1966</v>
      </c>
      <c r="K83">
        <f>J83*9.81</f>
        <v>19286.460000000003</v>
      </c>
      <c r="L83">
        <v>0.02</v>
      </c>
      <c r="M83">
        <v>0</v>
      </c>
      <c r="N83">
        <f>L83*K83*COS(M83)</f>
        <v>385.72920000000005</v>
      </c>
      <c r="O83">
        <f>K83*SIN(M83)</f>
        <v>0</v>
      </c>
      <c r="P83">
        <v>8.1999999999999993</v>
      </c>
      <c r="Q83">
        <f>J83*(B83/P83)</f>
        <v>0</v>
      </c>
      <c r="R83">
        <f>Q83+O83+N83+I83</f>
        <v>385.72920000000005</v>
      </c>
    </row>
    <row r="84" spans="1:18" x14ac:dyDescent="0.25">
      <c r="A84">
        <v>5</v>
      </c>
      <c r="B84">
        <v>1.3888888888888888</v>
      </c>
      <c r="C84" t="s">
        <v>18</v>
      </c>
      <c r="D84">
        <v>1.62</v>
      </c>
      <c r="E84">
        <v>0.85</v>
      </c>
      <c r="F84">
        <v>2.490993</v>
      </c>
      <c r="G84">
        <v>1.2250000000000001</v>
      </c>
      <c r="H84">
        <v>0.28999999999999998</v>
      </c>
      <c r="I84">
        <f t="shared" ref="I84:I103" si="24">G84*H84*F84*0.5*(B84^2)</f>
        <v>0.85351587890624991</v>
      </c>
      <c r="J84">
        <v>1966</v>
      </c>
      <c r="K84">
        <f t="shared" ref="K84:K103" si="25">J84*9.81</f>
        <v>19286.460000000003</v>
      </c>
      <c r="L84">
        <v>0.02</v>
      </c>
      <c r="M84">
        <v>0</v>
      </c>
      <c r="N84">
        <f t="shared" ref="N84:N103" si="26">L84*K84*COS(M84)</f>
        <v>385.72920000000005</v>
      </c>
      <c r="O84">
        <f t="shared" ref="O84:O103" si="27">K84*SIN(M84)</f>
        <v>0</v>
      </c>
      <c r="P84">
        <v>8.1999999999999993</v>
      </c>
      <c r="Q84">
        <f t="shared" ref="Q84:Q103" si="28">J84*(B84/P84)</f>
        <v>332.99457994579944</v>
      </c>
      <c r="R84">
        <f t="shared" ref="R84:R103" si="29">Q84+O84+N84+I84</f>
        <v>719.57729582470574</v>
      </c>
    </row>
    <row r="85" spans="1:18" x14ac:dyDescent="0.25">
      <c r="A85">
        <v>10</v>
      </c>
      <c r="B85">
        <v>2.7777777777777777</v>
      </c>
      <c r="C85" t="s">
        <v>19</v>
      </c>
      <c r="D85">
        <v>1.62</v>
      </c>
      <c r="E85">
        <v>0.85</v>
      </c>
      <c r="F85">
        <v>2.490993</v>
      </c>
      <c r="G85">
        <v>1.2250000000000001</v>
      </c>
      <c r="H85">
        <v>0.28999999999999998</v>
      </c>
      <c r="I85">
        <f t="shared" si="24"/>
        <v>3.4140635156249997</v>
      </c>
      <c r="J85">
        <v>1966</v>
      </c>
      <c r="K85">
        <f t="shared" si="25"/>
        <v>19286.460000000003</v>
      </c>
      <c r="L85">
        <v>0.02</v>
      </c>
      <c r="M85">
        <v>0</v>
      </c>
      <c r="N85">
        <f t="shared" si="26"/>
        <v>385.72920000000005</v>
      </c>
      <c r="O85">
        <f t="shared" si="27"/>
        <v>0</v>
      </c>
      <c r="P85">
        <v>8.1999999999999993</v>
      </c>
      <c r="Q85">
        <f t="shared" si="28"/>
        <v>665.98915989159889</v>
      </c>
      <c r="R85">
        <f t="shared" si="29"/>
        <v>1055.132423407224</v>
      </c>
    </row>
    <row r="86" spans="1:18" x14ac:dyDescent="0.25">
      <c r="A86">
        <v>15</v>
      </c>
      <c r="B86">
        <v>4.166666666666667</v>
      </c>
      <c r="C86" t="s">
        <v>20</v>
      </c>
      <c r="D86">
        <v>1.62</v>
      </c>
      <c r="E86">
        <v>0.85</v>
      </c>
      <c r="F86">
        <v>2.490993</v>
      </c>
      <c r="G86">
        <v>1.2250000000000001</v>
      </c>
      <c r="H86">
        <v>0.28999999999999998</v>
      </c>
      <c r="I86">
        <f t="shared" si="24"/>
        <v>7.6816429101562509</v>
      </c>
      <c r="J86">
        <v>1966</v>
      </c>
      <c r="K86">
        <f t="shared" si="25"/>
        <v>19286.460000000003</v>
      </c>
      <c r="L86">
        <v>0.02</v>
      </c>
      <c r="M86">
        <v>0</v>
      </c>
      <c r="N86">
        <f t="shared" si="26"/>
        <v>385.72920000000005</v>
      </c>
      <c r="O86">
        <f t="shared" si="27"/>
        <v>0</v>
      </c>
      <c r="P86">
        <v>8.1999999999999993</v>
      </c>
      <c r="Q86">
        <f t="shared" si="28"/>
        <v>998.9837398373985</v>
      </c>
      <c r="R86">
        <f t="shared" si="29"/>
        <v>1392.3945827475548</v>
      </c>
    </row>
    <row r="87" spans="1:18" x14ac:dyDescent="0.25">
      <c r="A87">
        <v>20</v>
      </c>
      <c r="B87">
        <v>5.5555555555555554</v>
      </c>
      <c r="C87" t="s">
        <v>21</v>
      </c>
      <c r="D87">
        <v>1.62</v>
      </c>
      <c r="E87">
        <v>0.85</v>
      </c>
      <c r="F87">
        <v>2.490993</v>
      </c>
      <c r="G87">
        <v>1.2250000000000001</v>
      </c>
      <c r="H87">
        <v>0.28999999999999998</v>
      </c>
      <c r="I87">
        <f t="shared" si="24"/>
        <v>13.656254062499999</v>
      </c>
      <c r="J87">
        <v>1966</v>
      </c>
      <c r="K87">
        <f t="shared" si="25"/>
        <v>19286.460000000003</v>
      </c>
      <c r="L87">
        <v>0.02</v>
      </c>
      <c r="M87">
        <v>0</v>
      </c>
      <c r="N87">
        <f t="shared" si="26"/>
        <v>385.72920000000005</v>
      </c>
      <c r="O87">
        <f t="shared" si="27"/>
        <v>0</v>
      </c>
      <c r="P87">
        <v>8.1999999999999993</v>
      </c>
      <c r="Q87">
        <f t="shared" si="28"/>
        <v>1331.9783197831978</v>
      </c>
      <c r="R87">
        <f t="shared" si="29"/>
        <v>1731.3637738456978</v>
      </c>
    </row>
    <row r="88" spans="1:18" x14ac:dyDescent="0.25">
      <c r="A88">
        <v>25</v>
      </c>
      <c r="B88">
        <v>6.9444444444444446</v>
      </c>
      <c r="C88" t="s">
        <v>22</v>
      </c>
      <c r="D88">
        <v>1.62</v>
      </c>
      <c r="E88">
        <v>0.85</v>
      </c>
      <c r="F88">
        <v>2.490993</v>
      </c>
      <c r="G88">
        <v>1.2250000000000001</v>
      </c>
      <c r="H88">
        <v>0.28999999999999998</v>
      </c>
      <c r="I88">
        <f t="shared" si="24"/>
        <v>21.33789697265625</v>
      </c>
      <c r="J88">
        <v>1966</v>
      </c>
      <c r="K88">
        <f t="shared" si="25"/>
        <v>19286.460000000003</v>
      </c>
      <c r="L88">
        <v>0.02</v>
      </c>
      <c r="M88">
        <v>0</v>
      </c>
      <c r="N88">
        <f t="shared" si="26"/>
        <v>385.72920000000005</v>
      </c>
      <c r="O88">
        <f t="shared" si="27"/>
        <v>0</v>
      </c>
      <c r="P88">
        <v>8.1999999999999993</v>
      </c>
      <c r="Q88">
        <f t="shared" si="28"/>
        <v>1664.9728997289976</v>
      </c>
      <c r="R88">
        <f t="shared" si="29"/>
        <v>2072.0399967016542</v>
      </c>
    </row>
    <row r="89" spans="1:18" x14ac:dyDescent="0.25">
      <c r="A89">
        <v>30</v>
      </c>
      <c r="B89">
        <v>8.3333333333333339</v>
      </c>
      <c r="C89" t="s">
        <v>23</v>
      </c>
      <c r="D89">
        <v>1.62</v>
      </c>
      <c r="E89">
        <v>0.85</v>
      </c>
      <c r="F89">
        <v>2.490993</v>
      </c>
      <c r="G89">
        <v>1.2250000000000001</v>
      </c>
      <c r="H89">
        <v>0.28999999999999998</v>
      </c>
      <c r="I89">
        <f t="shared" si="24"/>
        <v>30.726571640625004</v>
      </c>
      <c r="J89">
        <v>1966</v>
      </c>
      <c r="K89">
        <f t="shared" si="25"/>
        <v>19286.460000000003</v>
      </c>
      <c r="L89">
        <v>0.02</v>
      </c>
      <c r="M89">
        <v>0</v>
      </c>
      <c r="N89">
        <f t="shared" si="26"/>
        <v>385.72920000000005</v>
      </c>
      <c r="O89">
        <f t="shared" si="27"/>
        <v>0</v>
      </c>
      <c r="P89">
        <v>8.1999999999999993</v>
      </c>
      <c r="Q89">
        <f t="shared" si="28"/>
        <v>1997.967479674797</v>
      </c>
      <c r="R89">
        <f t="shared" si="29"/>
        <v>2414.423251315422</v>
      </c>
    </row>
    <row r="90" spans="1:18" x14ac:dyDescent="0.25">
      <c r="A90">
        <v>35</v>
      </c>
      <c r="B90">
        <v>9.7222222222222232</v>
      </c>
      <c r="C90" t="s">
        <v>24</v>
      </c>
      <c r="D90">
        <v>1.62</v>
      </c>
      <c r="E90">
        <v>0.85</v>
      </c>
      <c r="F90">
        <v>2.490993</v>
      </c>
      <c r="G90">
        <v>1.2250000000000001</v>
      </c>
      <c r="H90">
        <v>0.28999999999999998</v>
      </c>
      <c r="I90">
        <f t="shared" si="24"/>
        <v>41.822278066406255</v>
      </c>
      <c r="J90">
        <v>1966</v>
      </c>
      <c r="K90">
        <f t="shared" si="25"/>
        <v>19286.460000000003</v>
      </c>
      <c r="L90">
        <v>0.02</v>
      </c>
      <c r="M90">
        <v>0</v>
      </c>
      <c r="N90">
        <f t="shared" si="26"/>
        <v>385.72920000000005</v>
      </c>
      <c r="O90">
        <f t="shared" si="27"/>
        <v>0</v>
      </c>
      <c r="P90">
        <v>8.1999999999999993</v>
      </c>
      <c r="Q90">
        <f t="shared" si="28"/>
        <v>2330.9620596205968</v>
      </c>
      <c r="R90">
        <f t="shared" si="29"/>
        <v>2758.5135376870035</v>
      </c>
    </row>
    <row r="91" spans="1:18" x14ac:dyDescent="0.25">
      <c r="A91">
        <v>40</v>
      </c>
      <c r="B91">
        <v>11.111111111111111</v>
      </c>
      <c r="C91" t="s">
        <v>25</v>
      </c>
      <c r="D91">
        <v>1.62</v>
      </c>
      <c r="E91">
        <v>0.85</v>
      </c>
      <c r="F91">
        <v>2.490993</v>
      </c>
      <c r="G91">
        <v>1.2250000000000001</v>
      </c>
      <c r="H91">
        <v>0.28999999999999998</v>
      </c>
      <c r="I91">
        <f t="shared" si="24"/>
        <v>54.625016249999994</v>
      </c>
      <c r="J91">
        <v>1966</v>
      </c>
      <c r="K91">
        <f t="shared" si="25"/>
        <v>19286.460000000003</v>
      </c>
      <c r="L91">
        <v>0.02</v>
      </c>
      <c r="M91">
        <v>0</v>
      </c>
      <c r="N91">
        <f t="shared" si="26"/>
        <v>385.72920000000005</v>
      </c>
      <c r="O91">
        <f t="shared" si="27"/>
        <v>0</v>
      </c>
      <c r="P91">
        <v>8.1999999999999993</v>
      </c>
      <c r="Q91">
        <f t="shared" si="28"/>
        <v>2663.9566395663956</v>
      </c>
      <c r="R91">
        <f t="shared" si="29"/>
        <v>3104.3108558163958</v>
      </c>
    </row>
    <row r="92" spans="1:18" x14ac:dyDescent="0.25">
      <c r="A92">
        <v>45</v>
      </c>
      <c r="B92">
        <v>12.5</v>
      </c>
      <c r="C92" t="s">
        <v>26</v>
      </c>
      <c r="D92">
        <v>1.62</v>
      </c>
      <c r="E92">
        <v>0.85</v>
      </c>
      <c r="F92">
        <v>2.490993</v>
      </c>
      <c r="G92">
        <v>1.2250000000000001</v>
      </c>
      <c r="H92">
        <v>0.28999999999999998</v>
      </c>
      <c r="I92">
        <f t="shared" si="24"/>
        <v>69.134786191406249</v>
      </c>
      <c r="J92">
        <v>1966</v>
      </c>
      <c r="K92">
        <f t="shared" si="25"/>
        <v>19286.460000000003</v>
      </c>
      <c r="L92">
        <v>0.02</v>
      </c>
      <c r="M92">
        <v>0</v>
      </c>
      <c r="N92">
        <f t="shared" si="26"/>
        <v>385.72920000000005</v>
      </c>
      <c r="O92">
        <f t="shared" si="27"/>
        <v>0</v>
      </c>
      <c r="P92">
        <v>8.1999999999999993</v>
      </c>
      <c r="Q92">
        <f t="shared" si="28"/>
        <v>2996.9512195121952</v>
      </c>
      <c r="R92">
        <f t="shared" si="29"/>
        <v>3451.8152057036018</v>
      </c>
    </row>
    <row r="93" spans="1:18" x14ac:dyDescent="0.25">
      <c r="A93">
        <v>50</v>
      </c>
      <c r="B93">
        <v>13.888888888888889</v>
      </c>
      <c r="C93" t="s">
        <v>27</v>
      </c>
      <c r="D93">
        <v>1.62</v>
      </c>
      <c r="E93">
        <v>0.85</v>
      </c>
      <c r="F93">
        <v>2.490993</v>
      </c>
      <c r="G93">
        <v>1.2250000000000001</v>
      </c>
      <c r="H93">
        <v>0.28999999999999998</v>
      </c>
      <c r="I93">
        <f t="shared" si="24"/>
        <v>85.351587890624998</v>
      </c>
      <c r="J93">
        <v>1966</v>
      </c>
      <c r="K93">
        <f t="shared" si="25"/>
        <v>19286.460000000003</v>
      </c>
      <c r="L93">
        <v>0.02</v>
      </c>
      <c r="M93">
        <v>0</v>
      </c>
      <c r="N93">
        <f t="shared" si="26"/>
        <v>385.72920000000005</v>
      </c>
      <c r="O93">
        <f t="shared" si="27"/>
        <v>0</v>
      </c>
      <c r="P93">
        <v>8.1999999999999993</v>
      </c>
      <c r="Q93">
        <f t="shared" si="28"/>
        <v>3329.9457994579952</v>
      </c>
      <c r="R93">
        <f t="shared" si="29"/>
        <v>3801.0265873486205</v>
      </c>
    </row>
    <row r="94" spans="1:18" x14ac:dyDescent="0.25">
      <c r="A94">
        <v>55</v>
      </c>
      <c r="B94">
        <v>15.277777777777779</v>
      </c>
      <c r="C94" t="s">
        <v>28</v>
      </c>
      <c r="D94">
        <v>1.62</v>
      </c>
      <c r="E94">
        <v>0.85</v>
      </c>
      <c r="F94">
        <v>2.490993</v>
      </c>
      <c r="G94">
        <v>1.2250000000000001</v>
      </c>
      <c r="H94">
        <v>0.28999999999999998</v>
      </c>
      <c r="I94">
        <f t="shared" si="24"/>
        <v>103.27542134765625</v>
      </c>
      <c r="J94">
        <v>1966</v>
      </c>
      <c r="K94">
        <f t="shared" si="25"/>
        <v>19286.460000000003</v>
      </c>
      <c r="L94">
        <v>0.02</v>
      </c>
      <c r="M94">
        <v>0</v>
      </c>
      <c r="N94">
        <f t="shared" si="26"/>
        <v>385.72920000000005</v>
      </c>
      <c r="O94">
        <f t="shared" si="27"/>
        <v>0</v>
      </c>
      <c r="P94">
        <v>8.1999999999999993</v>
      </c>
      <c r="Q94">
        <f t="shared" si="28"/>
        <v>3662.9403794037944</v>
      </c>
      <c r="R94">
        <f t="shared" si="29"/>
        <v>4151.9450007514506</v>
      </c>
    </row>
    <row r="95" spans="1:18" x14ac:dyDescent="0.25">
      <c r="A95">
        <v>60</v>
      </c>
      <c r="B95">
        <v>16.666666666666668</v>
      </c>
      <c r="C95" t="s">
        <v>29</v>
      </c>
      <c r="D95">
        <v>1.62</v>
      </c>
      <c r="E95">
        <v>0.85</v>
      </c>
      <c r="F95">
        <v>2.490993</v>
      </c>
      <c r="G95">
        <v>1.2250000000000001</v>
      </c>
      <c r="H95">
        <v>0.28999999999999998</v>
      </c>
      <c r="I95">
        <f t="shared" si="24"/>
        <v>122.90628656250001</v>
      </c>
      <c r="J95">
        <v>1966</v>
      </c>
      <c r="K95">
        <f t="shared" si="25"/>
        <v>19286.460000000003</v>
      </c>
      <c r="L95">
        <v>0.02</v>
      </c>
      <c r="M95">
        <v>0</v>
      </c>
      <c r="N95">
        <f t="shared" si="26"/>
        <v>385.72920000000005</v>
      </c>
      <c r="O95">
        <f t="shared" si="27"/>
        <v>0</v>
      </c>
      <c r="P95">
        <v>8.1999999999999993</v>
      </c>
      <c r="Q95">
        <f t="shared" si="28"/>
        <v>3995.934959349594</v>
      </c>
      <c r="R95">
        <f t="shared" si="29"/>
        <v>4504.5704459120943</v>
      </c>
    </row>
    <row r="96" spans="1:18" x14ac:dyDescent="0.25">
      <c r="A96">
        <v>65</v>
      </c>
      <c r="B96">
        <v>18.055555555555557</v>
      </c>
      <c r="C96" t="s">
        <v>30</v>
      </c>
      <c r="D96">
        <v>1.62</v>
      </c>
      <c r="E96">
        <v>0.85</v>
      </c>
      <c r="F96">
        <v>2.490993</v>
      </c>
      <c r="G96">
        <v>1.2250000000000001</v>
      </c>
      <c r="H96">
        <v>0.28999999999999998</v>
      </c>
      <c r="I96">
        <f t="shared" si="24"/>
        <v>144.24418353515625</v>
      </c>
      <c r="J96">
        <v>1966</v>
      </c>
      <c r="K96">
        <f t="shared" si="25"/>
        <v>19286.460000000003</v>
      </c>
      <c r="L96">
        <v>0.02</v>
      </c>
      <c r="M96">
        <v>0</v>
      </c>
      <c r="N96">
        <f t="shared" si="26"/>
        <v>385.72920000000005</v>
      </c>
      <c r="O96">
        <f t="shared" si="27"/>
        <v>0</v>
      </c>
      <c r="P96">
        <v>8.1999999999999993</v>
      </c>
      <c r="Q96">
        <f t="shared" si="28"/>
        <v>4328.9295392953936</v>
      </c>
      <c r="R96">
        <f t="shared" si="29"/>
        <v>4858.9029228305499</v>
      </c>
    </row>
    <row r="97" spans="1:18" x14ac:dyDescent="0.25">
      <c r="A97">
        <v>70</v>
      </c>
      <c r="B97">
        <v>19.444444444444446</v>
      </c>
      <c r="C97" t="s">
        <v>31</v>
      </c>
      <c r="D97">
        <v>1.62</v>
      </c>
      <c r="E97">
        <v>0.85</v>
      </c>
      <c r="F97">
        <v>2.490993</v>
      </c>
      <c r="G97">
        <v>1.2250000000000001</v>
      </c>
      <c r="H97">
        <v>0.28999999999999998</v>
      </c>
      <c r="I97">
        <f t="shared" si="24"/>
        <v>167.28911226562502</v>
      </c>
      <c r="J97">
        <v>1966</v>
      </c>
      <c r="K97">
        <f t="shared" si="25"/>
        <v>19286.460000000003</v>
      </c>
      <c r="L97">
        <v>0.02</v>
      </c>
      <c r="M97">
        <v>0</v>
      </c>
      <c r="N97">
        <f t="shared" si="26"/>
        <v>385.72920000000005</v>
      </c>
      <c r="O97">
        <f t="shared" si="27"/>
        <v>0</v>
      </c>
      <c r="P97">
        <v>8.1999999999999993</v>
      </c>
      <c r="Q97">
        <f t="shared" si="28"/>
        <v>4661.9241192411937</v>
      </c>
      <c r="R97">
        <f t="shared" si="29"/>
        <v>5214.9424315068181</v>
      </c>
    </row>
    <row r="98" spans="1:18" x14ac:dyDescent="0.25">
      <c r="A98">
        <v>75</v>
      </c>
      <c r="B98">
        <v>20.833333333333336</v>
      </c>
      <c r="C98" t="s">
        <v>32</v>
      </c>
      <c r="D98">
        <v>1.62</v>
      </c>
      <c r="E98">
        <v>0.85</v>
      </c>
      <c r="F98">
        <v>2.490993</v>
      </c>
      <c r="G98">
        <v>1.2250000000000001</v>
      </c>
      <c r="H98">
        <v>0.28999999999999998</v>
      </c>
      <c r="I98">
        <f t="shared" si="24"/>
        <v>192.04107275390629</v>
      </c>
      <c r="J98">
        <v>1966</v>
      </c>
      <c r="K98">
        <f t="shared" si="25"/>
        <v>19286.460000000003</v>
      </c>
      <c r="L98">
        <v>0.02</v>
      </c>
      <c r="M98">
        <v>0</v>
      </c>
      <c r="N98">
        <f t="shared" si="26"/>
        <v>385.72920000000005</v>
      </c>
      <c r="O98">
        <f t="shared" si="27"/>
        <v>0</v>
      </c>
      <c r="P98">
        <v>8.1999999999999993</v>
      </c>
      <c r="Q98">
        <f t="shared" si="28"/>
        <v>4994.9186991869929</v>
      </c>
      <c r="R98">
        <f t="shared" si="29"/>
        <v>5572.6889719408991</v>
      </c>
    </row>
    <row r="99" spans="1:18" x14ac:dyDescent="0.25">
      <c r="A99">
        <v>80</v>
      </c>
      <c r="B99">
        <v>22.222222222222221</v>
      </c>
      <c r="C99" t="s">
        <v>33</v>
      </c>
      <c r="D99">
        <v>1.62</v>
      </c>
      <c r="E99">
        <v>0.85</v>
      </c>
      <c r="F99">
        <v>2.490993</v>
      </c>
      <c r="G99">
        <v>1.2250000000000001</v>
      </c>
      <c r="H99">
        <v>0.28999999999999998</v>
      </c>
      <c r="I99">
        <f t="shared" si="24"/>
        <v>218.50006499999998</v>
      </c>
      <c r="J99">
        <v>1966</v>
      </c>
      <c r="K99">
        <f t="shared" si="25"/>
        <v>19286.460000000003</v>
      </c>
      <c r="L99">
        <v>0.02</v>
      </c>
      <c r="M99">
        <v>0</v>
      </c>
      <c r="N99">
        <f t="shared" si="26"/>
        <v>385.72920000000005</v>
      </c>
      <c r="O99">
        <f t="shared" si="27"/>
        <v>0</v>
      </c>
      <c r="P99">
        <v>8.1999999999999993</v>
      </c>
      <c r="Q99">
        <f t="shared" si="28"/>
        <v>5327.9132791327911</v>
      </c>
      <c r="R99">
        <f t="shared" si="29"/>
        <v>5932.142544132791</v>
      </c>
    </row>
    <row r="100" spans="1:18" x14ac:dyDescent="0.25">
      <c r="A100">
        <v>85</v>
      </c>
      <c r="B100">
        <v>23.611111111111111</v>
      </c>
      <c r="C100" t="s">
        <v>34</v>
      </c>
      <c r="D100">
        <v>1.62</v>
      </c>
      <c r="E100">
        <v>0.85</v>
      </c>
      <c r="F100">
        <v>2.490993</v>
      </c>
      <c r="G100">
        <v>1.2250000000000001</v>
      </c>
      <c r="H100">
        <v>0.28999999999999998</v>
      </c>
      <c r="I100">
        <f t="shared" si="24"/>
        <v>246.66608900390622</v>
      </c>
      <c r="J100">
        <v>1966</v>
      </c>
      <c r="K100">
        <f t="shared" si="25"/>
        <v>19286.460000000003</v>
      </c>
      <c r="L100">
        <v>0.02</v>
      </c>
      <c r="M100">
        <v>0</v>
      </c>
      <c r="N100">
        <f t="shared" si="26"/>
        <v>385.72920000000005</v>
      </c>
      <c r="O100">
        <f t="shared" si="27"/>
        <v>0</v>
      </c>
      <c r="P100">
        <v>8.1999999999999993</v>
      </c>
      <c r="Q100">
        <f t="shared" si="28"/>
        <v>5660.9078590785912</v>
      </c>
      <c r="R100">
        <f t="shared" si="29"/>
        <v>6293.3031480824975</v>
      </c>
    </row>
    <row r="101" spans="1:18" x14ac:dyDescent="0.25">
      <c r="A101">
        <v>90</v>
      </c>
      <c r="B101">
        <v>25</v>
      </c>
      <c r="C101" t="s">
        <v>35</v>
      </c>
      <c r="D101">
        <v>1.62</v>
      </c>
      <c r="E101">
        <v>0.85</v>
      </c>
      <c r="F101">
        <v>2.490993</v>
      </c>
      <c r="G101">
        <v>1.2250000000000001</v>
      </c>
      <c r="H101">
        <v>0.28999999999999998</v>
      </c>
      <c r="I101">
        <f t="shared" si="24"/>
        <v>276.539144765625</v>
      </c>
      <c r="J101">
        <v>1966</v>
      </c>
      <c r="K101">
        <f t="shared" si="25"/>
        <v>19286.460000000003</v>
      </c>
      <c r="L101">
        <v>0.02</v>
      </c>
      <c r="M101">
        <v>0</v>
      </c>
      <c r="N101">
        <f t="shared" si="26"/>
        <v>385.72920000000005</v>
      </c>
      <c r="O101">
        <f t="shared" si="27"/>
        <v>0</v>
      </c>
      <c r="P101">
        <v>8.1999999999999993</v>
      </c>
      <c r="Q101">
        <f t="shared" si="28"/>
        <v>5993.9024390243903</v>
      </c>
      <c r="R101">
        <f t="shared" si="29"/>
        <v>6656.1707837900149</v>
      </c>
    </row>
    <row r="102" spans="1:18" x14ac:dyDescent="0.25">
      <c r="A102">
        <v>95</v>
      </c>
      <c r="B102">
        <v>26.388888888888889</v>
      </c>
      <c r="C102" t="s">
        <v>36</v>
      </c>
      <c r="D102">
        <v>1.62</v>
      </c>
      <c r="E102">
        <v>0.85</v>
      </c>
      <c r="F102">
        <v>2.490993</v>
      </c>
      <c r="G102">
        <v>1.2250000000000001</v>
      </c>
      <c r="H102">
        <v>0.28999999999999998</v>
      </c>
      <c r="I102">
        <f t="shared" si="24"/>
        <v>308.11923228515622</v>
      </c>
      <c r="J102">
        <v>1966</v>
      </c>
      <c r="K102">
        <f t="shared" si="25"/>
        <v>19286.460000000003</v>
      </c>
      <c r="L102">
        <v>0.02</v>
      </c>
      <c r="M102">
        <v>0</v>
      </c>
      <c r="N102">
        <f t="shared" si="26"/>
        <v>385.72920000000005</v>
      </c>
      <c r="O102">
        <f t="shared" si="27"/>
        <v>0</v>
      </c>
      <c r="P102">
        <v>8.1999999999999993</v>
      </c>
      <c r="Q102">
        <f t="shared" si="28"/>
        <v>6326.8970189701904</v>
      </c>
      <c r="R102">
        <f t="shared" si="29"/>
        <v>7020.7454512553468</v>
      </c>
    </row>
    <row r="103" spans="1:18" x14ac:dyDescent="0.25">
      <c r="A103">
        <v>100</v>
      </c>
      <c r="B103">
        <v>27.777777777777779</v>
      </c>
      <c r="C103" t="s">
        <v>37</v>
      </c>
      <c r="D103">
        <v>1.62</v>
      </c>
      <c r="E103">
        <v>0.85</v>
      </c>
      <c r="F103">
        <v>2.490993</v>
      </c>
      <c r="G103">
        <v>1.2250000000000001</v>
      </c>
      <c r="H103">
        <v>0.28999999999999998</v>
      </c>
      <c r="I103">
        <f t="shared" si="24"/>
        <v>341.40635156249999</v>
      </c>
      <c r="J103">
        <v>1966</v>
      </c>
      <c r="K103">
        <f t="shared" si="25"/>
        <v>19286.460000000003</v>
      </c>
      <c r="L103">
        <v>0.02</v>
      </c>
      <c r="M103">
        <v>0</v>
      </c>
      <c r="N103">
        <f t="shared" si="26"/>
        <v>385.72920000000005</v>
      </c>
      <c r="O103">
        <f t="shared" si="27"/>
        <v>0</v>
      </c>
      <c r="P103">
        <v>8.1999999999999993</v>
      </c>
      <c r="Q103">
        <f t="shared" si="28"/>
        <v>6659.8915989159905</v>
      </c>
      <c r="R103">
        <f t="shared" si="29"/>
        <v>7387.0271504784905</v>
      </c>
    </row>
    <row r="108" spans="1:18" x14ac:dyDescent="0.25">
      <c r="A108" s="1" t="s">
        <v>15</v>
      </c>
      <c r="B108" s="1" t="s">
        <v>16</v>
      </c>
      <c r="C108" s="1" t="s">
        <v>0</v>
      </c>
      <c r="D108" s="1" t="s">
        <v>1</v>
      </c>
      <c r="E108" s="1" t="s">
        <v>2</v>
      </c>
      <c r="F108" s="1" t="s">
        <v>3</v>
      </c>
      <c r="G108" s="1" t="s">
        <v>4</v>
      </c>
      <c r="H108" s="1" t="s">
        <v>5</v>
      </c>
      <c r="I108" s="13" t="s">
        <v>38</v>
      </c>
      <c r="J108" s="1" t="s">
        <v>6</v>
      </c>
      <c r="K108" s="2" t="s">
        <v>7</v>
      </c>
      <c r="L108" s="2" t="s">
        <v>8</v>
      </c>
      <c r="M108" s="2" t="s">
        <v>9</v>
      </c>
      <c r="N108" s="14" t="s">
        <v>10</v>
      </c>
      <c r="O108" s="2" t="s">
        <v>11</v>
      </c>
      <c r="P108" s="2" t="s">
        <v>14</v>
      </c>
      <c r="Q108" s="2" t="s">
        <v>12</v>
      </c>
      <c r="R108" s="14" t="s">
        <v>13</v>
      </c>
    </row>
    <row r="109" spans="1:18" x14ac:dyDescent="0.25">
      <c r="A109">
        <v>0</v>
      </c>
      <c r="B109">
        <v>0</v>
      </c>
      <c r="C109">
        <v>1.8</v>
      </c>
      <c r="D109">
        <v>1.57</v>
      </c>
      <c r="E109">
        <v>0.85</v>
      </c>
      <c r="F109">
        <f>C109*D109*E109</f>
        <v>2.4020999999999999</v>
      </c>
      <c r="G109">
        <v>1.2250000000000001</v>
      </c>
      <c r="H109">
        <v>0.28999999999999998</v>
      </c>
      <c r="I109">
        <f>0.5*G109*H109*F109*(B109^2)</f>
        <v>0</v>
      </c>
      <c r="J109">
        <v>2020</v>
      </c>
      <c r="K109">
        <f>J109*9.81</f>
        <v>19816.2</v>
      </c>
      <c r="L109">
        <v>0.02</v>
      </c>
      <c r="M109">
        <v>0</v>
      </c>
      <c r="N109">
        <f>L109*K109*COS(M109)</f>
        <v>396.32400000000001</v>
      </c>
      <c r="O109">
        <f>K109*SIN(M109)</f>
        <v>0</v>
      </c>
      <c r="P109">
        <v>6.6</v>
      </c>
      <c r="Q109">
        <f>J109*(B109/P109)</f>
        <v>0</v>
      </c>
      <c r="R109">
        <f>Q109+O109+N109+I109</f>
        <v>396.32400000000001</v>
      </c>
    </row>
    <row r="110" spans="1:18" x14ac:dyDescent="0.25">
      <c r="A110">
        <v>5</v>
      </c>
      <c r="B110">
        <v>1.3888888888888888</v>
      </c>
      <c r="C110">
        <v>1.8</v>
      </c>
      <c r="D110">
        <v>1.57</v>
      </c>
      <c r="E110">
        <v>0.85</v>
      </c>
      <c r="F110">
        <f t="shared" ref="F110:F129" si="30">C110*D110*E110</f>
        <v>2.4020999999999999</v>
      </c>
      <c r="G110">
        <v>1.2250000000000001</v>
      </c>
      <c r="H110">
        <v>0.28999999999999998</v>
      </c>
      <c r="I110">
        <f t="shared" ref="I110:I129" si="31">0.5*G110*H110*F110*(B110^2)</f>
        <v>0.82305750868055549</v>
      </c>
      <c r="J110">
        <v>2020</v>
      </c>
      <c r="K110">
        <f t="shared" ref="K110:K129" si="32">J110*9.81</f>
        <v>19816.2</v>
      </c>
      <c r="L110">
        <v>0.02</v>
      </c>
      <c r="M110">
        <v>0</v>
      </c>
      <c r="N110">
        <f t="shared" ref="N110:N129" si="33">L110*K110*COS(M110)</f>
        <v>396.32400000000001</v>
      </c>
      <c r="O110">
        <f t="shared" ref="O110:O129" si="34">K110*SIN(M110)</f>
        <v>0</v>
      </c>
      <c r="P110">
        <v>6.6</v>
      </c>
      <c r="Q110">
        <f t="shared" ref="Q110:Q129" si="35">J110*(B110/P110)</f>
        <v>425.08417508417511</v>
      </c>
      <c r="R110">
        <f t="shared" ref="R110:R129" si="36">Q110+O110+N110+I110</f>
        <v>822.23123259285569</v>
      </c>
    </row>
    <row r="111" spans="1:18" x14ac:dyDescent="0.25">
      <c r="A111">
        <v>10</v>
      </c>
      <c r="B111">
        <v>2.7777777777777777</v>
      </c>
      <c r="C111">
        <v>1.8</v>
      </c>
      <c r="D111">
        <v>1.57</v>
      </c>
      <c r="E111">
        <v>0.85</v>
      </c>
      <c r="F111">
        <f t="shared" si="30"/>
        <v>2.4020999999999999</v>
      </c>
      <c r="G111">
        <v>1.2250000000000001</v>
      </c>
      <c r="H111">
        <v>0.28999999999999998</v>
      </c>
      <c r="I111">
        <f t="shared" si="31"/>
        <v>3.292230034722222</v>
      </c>
      <c r="J111">
        <v>2020</v>
      </c>
      <c r="K111">
        <f t="shared" si="32"/>
        <v>19816.2</v>
      </c>
      <c r="L111">
        <v>0.02</v>
      </c>
      <c r="M111">
        <v>0</v>
      </c>
      <c r="N111">
        <f t="shared" si="33"/>
        <v>396.32400000000001</v>
      </c>
      <c r="O111">
        <f t="shared" si="34"/>
        <v>0</v>
      </c>
      <c r="P111">
        <v>6.6</v>
      </c>
      <c r="Q111">
        <f t="shared" si="35"/>
        <v>850.16835016835023</v>
      </c>
      <c r="R111">
        <f t="shared" si="36"/>
        <v>1249.7845802030724</v>
      </c>
    </row>
    <row r="112" spans="1:18" x14ac:dyDescent="0.25">
      <c r="A112">
        <v>15</v>
      </c>
      <c r="B112">
        <v>4.166666666666667</v>
      </c>
      <c r="C112">
        <v>1.8</v>
      </c>
      <c r="D112">
        <v>1.57</v>
      </c>
      <c r="E112">
        <v>0.85</v>
      </c>
      <c r="F112">
        <f t="shared" si="30"/>
        <v>2.4020999999999999</v>
      </c>
      <c r="G112">
        <v>1.2250000000000001</v>
      </c>
      <c r="H112">
        <v>0.28999999999999998</v>
      </c>
      <c r="I112">
        <f t="shared" si="31"/>
        <v>7.4075175781250016</v>
      </c>
      <c r="J112">
        <v>2020</v>
      </c>
      <c r="K112">
        <f t="shared" si="32"/>
        <v>19816.2</v>
      </c>
      <c r="L112">
        <v>0.02</v>
      </c>
      <c r="M112">
        <v>0</v>
      </c>
      <c r="N112">
        <f t="shared" si="33"/>
        <v>396.32400000000001</v>
      </c>
      <c r="O112">
        <f t="shared" si="34"/>
        <v>0</v>
      </c>
      <c r="P112">
        <v>6.6</v>
      </c>
      <c r="Q112">
        <f t="shared" si="35"/>
        <v>1275.2525252525254</v>
      </c>
      <c r="R112">
        <f t="shared" si="36"/>
        <v>1678.9840428306504</v>
      </c>
    </row>
    <row r="113" spans="1:18" x14ac:dyDescent="0.25">
      <c r="A113">
        <v>20</v>
      </c>
      <c r="B113">
        <v>5.5555555555555554</v>
      </c>
      <c r="C113">
        <v>1.8</v>
      </c>
      <c r="D113">
        <v>1.57</v>
      </c>
      <c r="E113">
        <v>0.85</v>
      </c>
      <c r="F113">
        <f t="shared" si="30"/>
        <v>2.4020999999999999</v>
      </c>
      <c r="G113">
        <v>1.2250000000000001</v>
      </c>
      <c r="H113">
        <v>0.28999999999999998</v>
      </c>
      <c r="I113">
        <f t="shared" si="31"/>
        <v>13.168920138888888</v>
      </c>
      <c r="J113">
        <v>2020</v>
      </c>
      <c r="K113">
        <f t="shared" si="32"/>
        <v>19816.2</v>
      </c>
      <c r="L113">
        <v>0.02</v>
      </c>
      <c r="M113">
        <v>0</v>
      </c>
      <c r="N113">
        <f t="shared" si="33"/>
        <v>396.32400000000001</v>
      </c>
      <c r="O113">
        <f t="shared" si="34"/>
        <v>0</v>
      </c>
      <c r="P113">
        <v>6.6</v>
      </c>
      <c r="Q113">
        <f t="shared" si="35"/>
        <v>1700.3367003367005</v>
      </c>
      <c r="R113">
        <f t="shared" si="36"/>
        <v>2109.8296204755893</v>
      </c>
    </row>
    <row r="114" spans="1:18" x14ac:dyDescent="0.25">
      <c r="A114">
        <v>25</v>
      </c>
      <c r="B114">
        <v>6.9444444444444446</v>
      </c>
      <c r="C114">
        <v>1.8</v>
      </c>
      <c r="D114">
        <v>1.57</v>
      </c>
      <c r="E114">
        <v>0.85</v>
      </c>
      <c r="F114">
        <f t="shared" si="30"/>
        <v>2.4020999999999999</v>
      </c>
      <c r="G114">
        <v>1.2250000000000001</v>
      </c>
      <c r="H114">
        <v>0.28999999999999998</v>
      </c>
      <c r="I114">
        <f t="shared" si="31"/>
        <v>20.576437717013889</v>
      </c>
      <c r="J114">
        <v>2020</v>
      </c>
      <c r="K114">
        <f t="shared" si="32"/>
        <v>19816.2</v>
      </c>
      <c r="L114">
        <v>0.02</v>
      </c>
      <c r="M114">
        <v>0</v>
      </c>
      <c r="N114">
        <f t="shared" si="33"/>
        <v>396.32400000000001</v>
      </c>
      <c r="O114">
        <f t="shared" si="34"/>
        <v>0</v>
      </c>
      <c r="P114">
        <v>6.6</v>
      </c>
      <c r="Q114">
        <f t="shared" si="35"/>
        <v>2125.4208754208757</v>
      </c>
      <c r="R114">
        <f t="shared" si="36"/>
        <v>2542.3213131378898</v>
      </c>
    </row>
    <row r="115" spans="1:18" x14ac:dyDescent="0.25">
      <c r="A115">
        <v>30</v>
      </c>
      <c r="B115">
        <v>8.3333333333333339</v>
      </c>
      <c r="C115">
        <v>1.8</v>
      </c>
      <c r="D115">
        <v>1.57</v>
      </c>
      <c r="E115">
        <v>0.85</v>
      </c>
      <c r="F115">
        <f t="shared" si="30"/>
        <v>2.4020999999999999</v>
      </c>
      <c r="G115">
        <v>1.2250000000000001</v>
      </c>
      <c r="H115">
        <v>0.28999999999999998</v>
      </c>
      <c r="I115">
        <f t="shared" si="31"/>
        <v>29.630070312500006</v>
      </c>
      <c r="J115">
        <v>2020</v>
      </c>
      <c r="K115">
        <f t="shared" si="32"/>
        <v>19816.2</v>
      </c>
      <c r="L115">
        <v>0.02</v>
      </c>
      <c r="M115">
        <v>0</v>
      </c>
      <c r="N115">
        <f t="shared" si="33"/>
        <v>396.32400000000001</v>
      </c>
      <c r="O115">
        <f t="shared" si="34"/>
        <v>0</v>
      </c>
      <c r="P115">
        <v>6.6</v>
      </c>
      <c r="Q115">
        <f t="shared" si="35"/>
        <v>2550.5050505050508</v>
      </c>
      <c r="R115">
        <f t="shared" si="36"/>
        <v>2976.4591208175507</v>
      </c>
    </row>
    <row r="116" spans="1:18" x14ac:dyDescent="0.25">
      <c r="A116">
        <v>35</v>
      </c>
      <c r="B116">
        <v>9.7222222222222232</v>
      </c>
      <c r="C116">
        <v>1.8</v>
      </c>
      <c r="D116">
        <v>1.57</v>
      </c>
      <c r="E116">
        <v>0.85</v>
      </c>
      <c r="F116">
        <f t="shared" si="30"/>
        <v>2.4020999999999999</v>
      </c>
      <c r="G116">
        <v>1.2250000000000001</v>
      </c>
      <c r="H116">
        <v>0.28999999999999998</v>
      </c>
      <c r="I116">
        <f t="shared" si="31"/>
        <v>40.329817925347228</v>
      </c>
      <c r="J116">
        <v>2020</v>
      </c>
      <c r="K116">
        <f t="shared" si="32"/>
        <v>19816.2</v>
      </c>
      <c r="L116">
        <v>0.02</v>
      </c>
      <c r="M116">
        <v>0</v>
      </c>
      <c r="N116">
        <f t="shared" si="33"/>
        <v>396.32400000000001</v>
      </c>
      <c r="O116">
        <f t="shared" si="34"/>
        <v>0</v>
      </c>
      <c r="P116">
        <v>6.6</v>
      </c>
      <c r="Q116">
        <f t="shared" si="35"/>
        <v>2975.5892255892259</v>
      </c>
      <c r="R116">
        <f t="shared" si="36"/>
        <v>3412.2430435145729</v>
      </c>
    </row>
    <row r="117" spans="1:18" x14ac:dyDescent="0.25">
      <c r="A117">
        <v>40</v>
      </c>
      <c r="B117">
        <v>11.111111111111111</v>
      </c>
      <c r="C117">
        <v>1.8</v>
      </c>
      <c r="D117">
        <v>1.57</v>
      </c>
      <c r="E117">
        <v>0.85</v>
      </c>
      <c r="F117">
        <f t="shared" si="30"/>
        <v>2.4020999999999999</v>
      </c>
      <c r="G117">
        <v>1.2250000000000001</v>
      </c>
      <c r="H117">
        <v>0.28999999999999998</v>
      </c>
      <c r="I117">
        <f t="shared" si="31"/>
        <v>52.675680555555552</v>
      </c>
      <c r="J117">
        <v>2020</v>
      </c>
      <c r="K117">
        <f t="shared" si="32"/>
        <v>19816.2</v>
      </c>
      <c r="L117">
        <v>0.02</v>
      </c>
      <c r="M117">
        <v>0</v>
      </c>
      <c r="N117">
        <f t="shared" si="33"/>
        <v>396.32400000000001</v>
      </c>
      <c r="O117">
        <f t="shared" si="34"/>
        <v>0</v>
      </c>
      <c r="P117">
        <v>6.6</v>
      </c>
      <c r="Q117">
        <f t="shared" si="35"/>
        <v>3400.6734006734009</v>
      </c>
      <c r="R117">
        <f t="shared" si="36"/>
        <v>3849.6730812289566</v>
      </c>
    </row>
    <row r="118" spans="1:18" x14ac:dyDescent="0.25">
      <c r="A118">
        <v>45</v>
      </c>
      <c r="B118">
        <v>12.5</v>
      </c>
      <c r="C118">
        <v>1.8</v>
      </c>
      <c r="D118">
        <v>1.57</v>
      </c>
      <c r="E118">
        <v>0.85</v>
      </c>
      <c r="F118">
        <f t="shared" si="30"/>
        <v>2.4020999999999999</v>
      </c>
      <c r="G118">
        <v>1.2250000000000001</v>
      </c>
      <c r="H118">
        <v>0.28999999999999998</v>
      </c>
      <c r="I118">
        <f t="shared" si="31"/>
        <v>66.667658203125001</v>
      </c>
      <c r="J118">
        <v>2020</v>
      </c>
      <c r="K118">
        <f t="shared" si="32"/>
        <v>19816.2</v>
      </c>
      <c r="L118">
        <v>0.02</v>
      </c>
      <c r="M118">
        <v>0</v>
      </c>
      <c r="N118">
        <f t="shared" si="33"/>
        <v>396.32400000000001</v>
      </c>
      <c r="O118">
        <f t="shared" si="34"/>
        <v>0</v>
      </c>
      <c r="P118">
        <v>6.6</v>
      </c>
      <c r="Q118">
        <f t="shared" si="35"/>
        <v>3825.757575757576</v>
      </c>
      <c r="R118">
        <f t="shared" si="36"/>
        <v>4288.7492339607006</v>
      </c>
    </row>
    <row r="119" spans="1:18" x14ac:dyDescent="0.25">
      <c r="A119">
        <v>50</v>
      </c>
      <c r="B119">
        <v>13.888888888888889</v>
      </c>
      <c r="C119">
        <v>1.8</v>
      </c>
      <c r="D119">
        <v>1.57</v>
      </c>
      <c r="E119">
        <v>0.85</v>
      </c>
      <c r="F119">
        <f t="shared" si="30"/>
        <v>2.4020999999999999</v>
      </c>
      <c r="G119">
        <v>1.2250000000000001</v>
      </c>
      <c r="H119">
        <v>0.28999999999999998</v>
      </c>
      <c r="I119">
        <f t="shared" si="31"/>
        <v>82.305750868055554</v>
      </c>
      <c r="J119">
        <v>2020</v>
      </c>
      <c r="K119">
        <f t="shared" si="32"/>
        <v>19816.2</v>
      </c>
      <c r="L119">
        <v>0.02</v>
      </c>
      <c r="M119">
        <v>0</v>
      </c>
      <c r="N119">
        <f t="shared" si="33"/>
        <v>396.32400000000001</v>
      </c>
      <c r="O119">
        <f t="shared" si="34"/>
        <v>0</v>
      </c>
      <c r="P119">
        <v>6.6</v>
      </c>
      <c r="Q119">
        <f t="shared" si="35"/>
        <v>4250.8417508417515</v>
      </c>
      <c r="R119">
        <f t="shared" si="36"/>
        <v>4729.4715017098069</v>
      </c>
    </row>
    <row r="120" spans="1:18" x14ac:dyDescent="0.25">
      <c r="A120">
        <v>55</v>
      </c>
      <c r="B120">
        <v>15.277777777777779</v>
      </c>
      <c r="C120">
        <v>1.8</v>
      </c>
      <c r="D120">
        <v>1.57</v>
      </c>
      <c r="E120">
        <v>0.85</v>
      </c>
      <c r="F120">
        <f t="shared" si="30"/>
        <v>2.4020999999999999</v>
      </c>
      <c r="G120">
        <v>1.2250000000000001</v>
      </c>
      <c r="H120">
        <v>0.28999999999999998</v>
      </c>
      <c r="I120">
        <f t="shared" si="31"/>
        <v>99.589958550347234</v>
      </c>
      <c r="J120">
        <v>2020</v>
      </c>
      <c r="K120">
        <f t="shared" si="32"/>
        <v>19816.2</v>
      </c>
      <c r="L120">
        <v>0.02</v>
      </c>
      <c r="M120">
        <v>0</v>
      </c>
      <c r="N120">
        <f t="shared" si="33"/>
        <v>396.32400000000001</v>
      </c>
      <c r="O120">
        <f t="shared" si="34"/>
        <v>0</v>
      </c>
      <c r="P120">
        <v>6.6</v>
      </c>
      <c r="Q120">
        <f t="shared" si="35"/>
        <v>4675.9259259259261</v>
      </c>
      <c r="R120">
        <f t="shared" si="36"/>
        <v>5171.8398844762733</v>
      </c>
    </row>
    <row r="121" spans="1:18" x14ac:dyDescent="0.25">
      <c r="A121">
        <v>60</v>
      </c>
      <c r="B121">
        <v>16.666666666666668</v>
      </c>
      <c r="C121">
        <v>1.8</v>
      </c>
      <c r="D121">
        <v>1.57</v>
      </c>
      <c r="E121">
        <v>0.85</v>
      </c>
      <c r="F121">
        <f t="shared" si="30"/>
        <v>2.4020999999999999</v>
      </c>
      <c r="G121">
        <v>1.2250000000000001</v>
      </c>
      <c r="H121">
        <v>0.28999999999999998</v>
      </c>
      <c r="I121">
        <f t="shared" si="31"/>
        <v>118.52028125000002</v>
      </c>
      <c r="J121">
        <v>2020</v>
      </c>
      <c r="K121">
        <f t="shared" si="32"/>
        <v>19816.2</v>
      </c>
      <c r="L121">
        <v>0.02</v>
      </c>
      <c r="M121">
        <v>0</v>
      </c>
      <c r="N121">
        <f t="shared" si="33"/>
        <v>396.32400000000001</v>
      </c>
      <c r="O121">
        <f t="shared" si="34"/>
        <v>0</v>
      </c>
      <c r="P121">
        <v>6.6</v>
      </c>
      <c r="Q121">
        <f t="shared" si="35"/>
        <v>5101.0101010101016</v>
      </c>
      <c r="R121">
        <f t="shared" si="36"/>
        <v>5615.8543822601014</v>
      </c>
    </row>
    <row r="122" spans="1:18" x14ac:dyDescent="0.25">
      <c r="A122">
        <v>65</v>
      </c>
      <c r="B122">
        <v>18.055555555555557</v>
      </c>
      <c r="C122">
        <v>1.8</v>
      </c>
      <c r="D122">
        <v>1.57</v>
      </c>
      <c r="E122">
        <v>0.85</v>
      </c>
      <c r="F122">
        <f t="shared" si="30"/>
        <v>2.4020999999999999</v>
      </c>
      <c r="G122">
        <v>1.2250000000000001</v>
      </c>
      <c r="H122">
        <v>0.28999999999999998</v>
      </c>
      <c r="I122">
        <f t="shared" si="31"/>
        <v>139.09671896701391</v>
      </c>
      <c r="J122">
        <v>2020</v>
      </c>
      <c r="K122">
        <f t="shared" si="32"/>
        <v>19816.2</v>
      </c>
      <c r="L122">
        <v>0.02</v>
      </c>
      <c r="M122">
        <v>0</v>
      </c>
      <c r="N122">
        <f t="shared" si="33"/>
        <v>396.32400000000001</v>
      </c>
      <c r="O122">
        <f t="shared" si="34"/>
        <v>0</v>
      </c>
      <c r="P122">
        <v>6.6</v>
      </c>
      <c r="Q122">
        <f t="shared" si="35"/>
        <v>5526.0942760942771</v>
      </c>
      <c r="R122">
        <f t="shared" si="36"/>
        <v>6061.5149950612904</v>
      </c>
    </row>
    <row r="123" spans="1:18" x14ac:dyDescent="0.25">
      <c r="A123">
        <v>70</v>
      </c>
      <c r="B123">
        <v>19.444444444444446</v>
      </c>
      <c r="C123">
        <v>1.8</v>
      </c>
      <c r="D123">
        <v>1.57</v>
      </c>
      <c r="E123">
        <v>0.85</v>
      </c>
      <c r="F123">
        <f t="shared" si="30"/>
        <v>2.4020999999999999</v>
      </c>
      <c r="G123">
        <v>1.2250000000000001</v>
      </c>
      <c r="H123">
        <v>0.28999999999999998</v>
      </c>
      <c r="I123">
        <f t="shared" si="31"/>
        <v>161.31927170138891</v>
      </c>
      <c r="J123">
        <v>2020</v>
      </c>
      <c r="K123">
        <f t="shared" si="32"/>
        <v>19816.2</v>
      </c>
      <c r="L123">
        <v>0.02</v>
      </c>
      <c r="M123">
        <v>0</v>
      </c>
      <c r="N123">
        <f t="shared" si="33"/>
        <v>396.32400000000001</v>
      </c>
      <c r="O123">
        <f t="shared" si="34"/>
        <v>0</v>
      </c>
      <c r="P123">
        <v>6.6</v>
      </c>
      <c r="Q123">
        <f t="shared" si="35"/>
        <v>5951.1784511784517</v>
      </c>
      <c r="R123">
        <f t="shared" si="36"/>
        <v>6508.8217228798403</v>
      </c>
    </row>
    <row r="124" spans="1:18" x14ac:dyDescent="0.25">
      <c r="A124">
        <v>75</v>
      </c>
      <c r="B124">
        <v>20.833333333333336</v>
      </c>
      <c r="C124">
        <v>1.8</v>
      </c>
      <c r="D124">
        <v>1.57</v>
      </c>
      <c r="E124">
        <v>0.85</v>
      </c>
      <c r="F124">
        <f t="shared" si="30"/>
        <v>2.4020999999999999</v>
      </c>
      <c r="G124">
        <v>1.2250000000000001</v>
      </c>
      <c r="H124">
        <v>0.28999999999999998</v>
      </c>
      <c r="I124">
        <f t="shared" si="31"/>
        <v>185.18793945312504</v>
      </c>
      <c r="J124">
        <v>2020</v>
      </c>
      <c r="K124">
        <f t="shared" si="32"/>
        <v>19816.2</v>
      </c>
      <c r="L124">
        <v>0.02</v>
      </c>
      <c r="M124">
        <v>0</v>
      </c>
      <c r="N124">
        <f t="shared" si="33"/>
        <v>396.32400000000001</v>
      </c>
      <c r="O124">
        <f t="shared" si="34"/>
        <v>0</v>
      </c>
      <c r="P124">
        <v>6.6</v>
      </c>
      <c r="Q124">
        <f t="shared" si="35"/>
        <v>6376.2626262626272</v>
      </c>
      <c r="R124">
        <f t="shared" si="36"/>
        <v>6957.774565715752</v>
      </c>
    </row>
    <row r="125" spans="1:18" x14ac:dyDescent="0.25">
      <c r="A125">
        <v>80</v>
      </c>
      <c r="B125">
        <v>22.222222222222221</v>
      </c>
      <c r="C125">
        <v>1.8</v>
      </c>
      <c r="D125">
        <v>1.57</v>
      </c>
      <c r="E125">
        <v>0.85</v>
      </c>
      <c r="F125">
        <f t="shared" si="30"/>
        <v>2.4020999999999999</v>
      </c>
      <c r="G125">
        <v>1.2250000000000001</v>
      </c>
      <c r="H125">
        <v>0.28999999999999998</v>
      </c>
      <c r="I125">
        <f t="shared" si="31"/>
        <v>210.70272222222221</v>
      </c>
      <c r="J125">
        <v>2020</v>
      </c>
      <c r="K125">
        <f t="shared" si="32"/>
        <v>19816.2</v>
      </c>
      <c r="L125">
        <v>0.02</v>
      </c>
      <c r="M125">
        <v>0</v>
      </c>
      <c r="N125">
        <f t="shared" si="33"/>
        <v>396.32400000000001</v>
      </c>
      <c r="O125">
        <f t="shared" si="34"/>
        <v>0</v>
      </c>
      <c r="P125">
        <v>6.6</v>
      </c>
      <c r="Q125">
        <f t="shared" si="35"/>
        <v>6801.3468013468018</v>
      </c>
      <c r="R125">
        <f t="shared" si="36"/>
        <v>7408.3735235690237</v>
      </c>
    </row>
    <row r="126" spans="1:18" x14ac:dyDescent="0.25">
      <c r="A126">
        <v>85</v>
      </c>
      <c r="B126">
        <v>23.611111111111111</v>
      </c>
      <c r="C126">
        <v>1.8</v>
      </c>
      <c r="D126">
        <v>1.57</v>
      </c>
      <c r="E126">
        <v>0.85</v>
      </c>
      <c r="F126">
        <f t="shared" si="30"/>
        <v>2.4020999999999999</v>
      </c>
      <c r="G126">
        <v>1.2250000000000001</v>
      </c>
      <c r="H126">
        <v>0.28999999999999998</v>
      </c>
      <c r="I126">
        <f t="shared" si="31"/>
        <v>237.86362000868053</v>
      </c>
      <c r="J126">
        <v>2020</v>
      </c>
      <c r="K126">
        <f t="shared" si="32"/>
        <v>19816.2</v>
      </c>
      <c r="L126">
        <v>0.02</v>
      </c>
      <c r="M126">
        <v>0</v>
      </c>
      <c r="N126">
        <f t="shared" si="33"/>
        <v>396.32400000000001</v>
      </c>
      <c r="O126">
        <f t="shared" si="34"/>
        <v>0</v>
      </c>
      <c r="P126">
        <v>6.6</v>
      </c>
      <c r="Q126">
        <f t="shared" si="35"/>
        <v>7226.4309764309764</v>
      </c>
      <c r="R126">
        <f t="shared" si="36"/>
        <v>7860.6185964396564</v>
      </c>
    </row>
    <row r="127" spans="1:18" x14ac:dyDescent="0.25">
      <c r="A127">
        <v>90</v>
      </c>
      <c r="B127">
        <v>25</v>
      </c>
      <c r="C127">
        <v>1.8</v>
      </c>
      <c r="D127">
        <v>1.57</v>
      </c>
      <c r="E127">
        <v>0.85</v>
      </c>
      <c r="F127">
        <f t="shared" si="30"/>
        <v>2.4020999999999999</v>
      </c>
      <c r="G127">
        <v>1.2250000000000001</v>
      </c>
      <c r="H127">
        <v>0.28999999999999998</v>
      </c>
      <c r="I127">
        <f t="shared" si="31"/>
        <v>266.6706328125</v>
      </c>
      <c r="J127">
        <v>2020</v>
      </c>
      <c r="K127">
        <f t="shared" si="32"/>
        <v>19816.2</v>
      </c>
      <c r="L127">
        <v>0.02</v>
      </c>
      <c r="M127">
        <v>0</v>
      </c>
      <c r="N127">
        <f t="shared" si="33"/>
        <v>396.32400000000001</v>
      </c>
      <c r="O127">
        <f t="shared" si="34"/>
        <v>0</v>
      </c>
      <c r="P127">
        <v>6.6</v>
      </c>
      <c r="Q127">
        <f t="shared" si="35"/>
        <v>7651.515151515152</v>
      </c>
      <c r="R127">
        <f t="shared" si="36"/>
        <v>8314.5097843276508</v>
      </c>
    </row>
    <row r="128" spans="1:18" x14ac:dyDescent="0.25">
      <c r="A128">
        <v>95</v>
      </c>
      <c r="B128">
        <v>26.388888888888889</v>
      </c>
      <c r="C128">
        <v>1.8</v>
      </c>
      <c r="D128">
        <v>1.57</v>
      </c>
      <c r="E128">
        <v>0.85</v>
      </c>
      <c r="F128">
        <f t="shared" si="30"/>
        <v>2.4020999999999999</v>
      </c>
      <c r="G128">
        <v>1.2250000000000001</v>
      </c>
      <c r="H128">
        <v>0.28999999999999998</v>
      </c>
      <c r="I128">
        <f t="shared" si="31"/>
        <v>297.12376063368055</v>
      </c>
      <c r="J128">
        <v>2020</v>
      </c>
      <c r="K128">
        <f t="shared" si="32"/>
        <v>19816.2</v>
      </c>
      <c r="L128">
        <v>0.02</v>
      </c>
      <c r="M128">
        <v>0</v>
      </c>
      <c r="N128">
        <f t="shared" si="33"/>
        <v>396.32400000000001</v>
      </c>
      <c r="O128">
        <f t="shared" si="34"/>
        <v>0</v>
      </c>
      <c r="P128">
        <v>6.6</v>
      </c>
      <c r="Q128">
        <f t="shared" si="35"/>
        <v>8076.5993265993275</v>
      </c>
      <c r="R128">
        <f t="shared" si="36"/>
        <v>8770.0470872330079</v>
      </c>
    </row>
    <row r="129" spans="1:18" x14ac:dyDescent="0.25">
      <c r="A129">
        <v>100</v>
      </c>
      <c r="B129">
        <v>27.777777777777779</v>
      </c>
      <c r="C129">
        <v>1.8</v>
      </c>
      <c r="D129">
        <v>1.57</v>
      </c>
      <c r="E129">
        <v>0.85</v>
      </c>
      <c r="F129">
        <f t="shared" si="30"/>
        <v>2.4020999999999999</v>
      </c>
      <c r="G129">
        <v>1.2250000000000001</v>
      </c>
      <c r="H129">
        <v>0.28999999999999998</v>
      </c>
      <c r="I129">
        <f t="shared" si="31"/>
        <v>329.22300347222222</v>
      </c>
      <c r="J129">
        <v>2020</v>
      </c>
      <c r="K129">
        <f t="shared" si="32"/>
        <v>19816.2</v>
      </c>
      <c r="L129">
        <v>0.02</v>
      </c>
      <c r="M129">
        <v>0</v>
      </c>
      <c r="N129">
        <f t="shared" si="33"/>
        <v>396.32400000000001</v>
      </c>
      <c r="O129">
        <f t="shared" si="34"/>
        <v>0</v>
      </c>
      <c r="P129">
        <v>6.6</v>
      </c>
      <c r="Q129">
        <f t="shared" si="35"/>
        <v>8501.683501683503</v>
      </c>
      <c r="R129">
        <f t="shared" si="36"/>
        <v>9227.230505155725</v>
      </c>
    </row>
    <row r="134" spans="1:18" x14ac:dyDescent="0.25">
      <c r="A134" s="1" t="s">
        <v>15</v>
      </c>
      <c r="B134" s="1" t="s">
        <v>16</v>
      </c>
      <c r="C134" s="1" t="s">
        <v>0</v>
      </c>
      <c r="D134" s="1" t="s">
        <v>1</v>
      </c>
      <c r="E134" s="1" t="s">
        <v>2</v>
      </c>
      <c r="F134" s="1" t="s">
        <v>3</v>
      </c>
      <c r="G134" s="1" t="s">
        <v>4</v>
      </c>
      <c r="H134" s="1" t="s">
        <v>5</v>
      </c>
      <c r="I134" s="13" t="s">
        <v>38</v>
      </c>
      <c r="J134" s="1" t="s">
        <v>6</v>
      </c>
      <c r="K134" s="2" t="s">
        <v>7</v>
      </c>
      <c r="L134" s="2" t="s">
        <v>8</v>
      </c>
      <c r="M134" s="2" t="s">
        <v>9</v>
      </c>
      <c r="N134" s="14" t="s">
        <v>10</v>
      </c>
      <c r="O134" s="2" t="s">
        <v>11</v>
      </c>
      <c r="P134" s="2" t="s">
        <v>14</v>
      </c>
      <c r="Q134" s="2" t="s">
        <v>12</v>
      </c>
      <c r="R134" s="14" t="s">
        <v>13</v>
      </c>
    </row>
    <row r="135" spans="1:18" x14ac:dyDescent="0.25">
      <c r="A135">
        <v>0</v>
      </c>
      <c r="B135">
        <f>A135*(5/18)</f>
        <v>0</v>
      </c>
      <c r="C135">
        <v>0.1</v>
      </c>
      <c r="D135">
        <v>1.25</v>
      </c>
      <c r="E135">
        <v>0.7</v>
      </c>
      <c r="F135">
        <f>E135*D135*C135</f>
        <v>8.7500000000000008E-2</v>
      </c>
      <c r="G135">
        <v>1.2250000000000001</v>
      </c>
      <c r="H135">
        <v>0.7</v>
      </c>
      <c r="I135">
        <f>0.5*G135*H135*F135*(B135^2)</f>
        <v>0</v>
      </c>
      <c r="J135">
        <v>268</v>
      </c>
      <c r="K135">
        <f>J135*9.81</f>
        <v>2629.08</v>
      </c>
      <c r="L135">
        <v>0.02</v>
      </c>
      <c r="M135">
        <v>0</v>
      </c>
      <c r="N135">
        <f>L135*K135*COS(M135)</f>
        <v>52.581600000000002</v>
      </c>
      <c r="O135">
        <f>K135*SIN(M135)</f>
        <v>0</v>
      </c>
      <c r="P135">
        <v>3.9</v>
      </c>
      <c r="Q135">
        <f>J135*(B135/P135)</f>
        <v>0</v>
      </c>
      <c r="R135">
        <f>Q135+O135+N135+I135</f>
        <v>52.581600000000002</v>
      </c>
    </row>
    <row r="136" spans="1:18" x14ac:dyDescent="0.25">
      <c r="A136">
        <f>A135+5</f>
        <v>5</v>
      </c>
      <c r="B136">
        <f t="shared" ref="B136:B143" si="37">A136*(5/18)</f>
        <v>1.3888888888888888</v>
      </c>
      <c r="C136">
        <v>0.1</v>
      </c>
      <c r="D136">
        <v>1.25</v>
      </c>
      <c r="E136">
        <v>0.7</v>
      </c>
      <c r="F136">
        <f t="shared" ref="F136:F143" si="38">E136*D136*C136</f>
        <v>8.7500000000000008E-2</v>
      </c>
      <c r="G136">
        <v>1.2250000000000001</v>
      </c>
      <c r="H136">
        <v>0.7</v>
      </c>
      <c r="I136">
        <f t="shared" ref="I136:I143" si="39">0.5*G136*H136*F136*(B136^2)</f>
        <v>7.2368103780864196E-2</v>
      </c>
      <c r="J136">
        <v>268</v>
      </c>
      <c r="K136">
        <f t="shared" ref="K136:K143" si="40">J136*9.81</f>
        <v>2629.08</v>
      </c>
      <c r="L136">
        <v>0.02</v>
      </c>
      <c r="M136">
        <v>0</v>
      </c>
      <c r="N136">
        <f t="shared" ref="N136:N143" si="41">L136*K136*COS(M136)</f>
        <v>52.581600000000002</v>
      </c>
      <c r="O136">
        <f t="shared" ref="O136:O143" si="42">K136*SIN(M136)</f>
        <v>0</v>
      </c>
      <c r="P136">
        <v>3.9</v>
      </c>
      <c r="Q136">
        <f t="shared" ref="Q136:Q143" si="43">J136*(B136/P136)</f>
        <v>95.441595441595439</v>
      </c>
      <c r="R136">
        <f t="shared" ref="R136:R143" si="44">Q136+O136+N136+I136</f>
        <v>148.09556354537631</v>
      </c>
    </row>
    <row r="137" spans="1:18" x14ac:dyDescent="0.25">
      <c r="A137">
        <f t="shared" ref="A137:A143" si="45">A136+5</f>
        <v>10</v>
      </c>
      <c r="B137">
        <f t="shared" si="37"/>
        <v>2.7777777777777777</v>
      </c>
      <c r="C137">
        <v>0.1</v>
      </c>
      <c r="D137">
        <v>1.25</v>
      </c>
      <c r="E137">
        <v>0.7</v>
      </c>
      <c r="F137">
        <f t="shared" si="38"/>
        <v>8.7500000000000008E-2</v>
      </c>
      <c r="G137">
        <v>1.2250000000000001</v>
      </c>
      <c r="H137">
        <v>0.7</v>
      </c>
      <c r="I137">
        <f t="shared" si="39"/>
        <v>0.28947241512345678</v>
      </c>
      <c r="J137">
        <v>268</v>
      </c>
      <c r="K137">
        <f t="shared" si="40"/>
        <v>2629.08</v>
      </c>
      <c r="L137">
        <v>0.02</v>
      </c>
      <c r="M137">
        <v>0</v>
      </c>
      <c r="N137">
        <f t="shared" si="41"/>
        <v>52.581600000000002</v>
      </c>
      <c r="O137">
        <f t="shared" si="42"/>
        <v>0</v>
      </c>
      <c r="P137">
        <v>3.9</v>
      </c>
      <c r="Q137">
        <f t="shared" si="43"/>
        <v>190.88319088319088</v>
      </c>
      <c r="R137">
        <f t="shared" si="44"/>
        <v>243.75426329831436</v>
      </c>
    </row>
    <row r="138" spans="1:18" x14ac:dyDescent="0.25">
      <c r="A138">
        <f t="shared" si="45"/>
        <v>15</v>
      </c>
      <c r="B138">
        <f t="shared" si="37"/>
        <v>4.166666666666667</v>
      </c>
      <c r="C138">
        <v>0.1</v>
      </c>
      <c r="D138">
        <v>1.25</v>
      </c>
      <c r="E138">
        <v>0.7</v>
      </c>
      <c r="F138">
        <f t="shared" si="38"/>
        <v>8.7500000000000008E-2</v>
      </c>
      <c r="G138">
        <v>1.2250000000000001</v>
      </c>
      <c r="H138">
        <v>0.7</v>
      </c>
      <c r="I138">
        <f t="shared" si="39"/>
        <v>0.65131293402777801</v>
      </c>
      <c r="J138">
        <v>268</v>
      </c>
      <c r="K138">
        <f t="shared" si="40"/>
        <v>2629.08</v>
      </c>
      <c r="L138">
        <v>0.02</v>
      </c>
      <c r="M138">
        <v>0</v>
      </c>
      <c r="N138">
        <f t="shared" si="41"/>
        <v>52.581600000000002</v>
      </c>
      <c r="O138">
        <f t="shared" si="42"/>
        <v>0</v>
      </c>
      <c r="P138">
        <v>3.9</v>
      </c>
      <c r="Q138">
        <f t="shared" si="43"/>
        <v>286.32478632478637</v>
      </c>
      <c r="R138">
        <f t="shared" si="44"/>
        <v>339.55769925881413</v>
      </c>
    </row>
    <row r="139" spans="1:18" x14ac:dyDescent="0.25">
      <c r="A139">
        <f t="shared" si="45"/>
        <v>20</v>
      </c>
      <c r="B139">
        <f t="shared" si="37"/>
        <v>5.5555555555555554</v>
      </c>
      <c r="C139">
        <v>0.1</v>
      </c>
      <c r="D139">
        <v>1.25</v>
      </c>
      <c r="E139">
        <v>0.7</v>
      </c>
      <c r="F139">
        <f t="shared" si="38"/>
        <v>8.7500000000000008E-2</v>
      </c>
      <c r="G139">
        <v>1.2250000000000001</v>
      </c>
      <c r="H139">
        <v>0.7</v>
      </c>
      <c r="I139">
        <f t="shared" si="39"/>
        <v>1.1578896604938271</v>
      </c>
      <c r="J139">
        <v>268</v>
      </c>
      <c r="K139">
        <f t="shared" si="40"/>
        <v>2629.08</v>
      </c>
      <c r="L139">
        <v>0.02</v>
      </c>
      <c r="M139">
        <v>0</v>
      </c>
      <c r="N139">
        <f t="shared" si="41"/>
        <v>52.581600000000002</v>
      </c>
      <c r="O139">
        <f t="shared" si="42"/>
        <v>0</v>
      </c>
      <c r="P139">
        <v>3.9</v>
      </c>
      <c r="Q139">
        <f t="shared" si="43"/>
        <v>381.76638176638176</v>
      </c>
      <c r="R139">
        <f t="shared" si="44"/>
        <v>435.50587142687556</v>
      </c>
    </row>
    <row r="140" spans="1:18" x14ac:dyDescent="0.25">
      <c r="A140">
        <f t="shared" si="45"/>
        <v>25</v>
      </c>
      <c r="B140">
        <f t="shared" si="37"/>
        <v>6.9444444444444446</v>
      </c>
      <c r="C140">
        <v>0.1</v>
      </c>
      <c r="D140">
        <v>1.25</v>
      </c>
      <c r="E140">
        <v>0.7</v>
      </c>
      <c r="F140">
        <f t="shared" si="38"/>
        <v>8.7500000000000008E-2</v>
      </c>
      <c r="G140">
        <v>1.2250000000000001</v>
      </c>
      <c r="H140">
        <v>0.7</v>
      </c>
      <c r="I140">
        <f t="shared" si="39"/>
        <v>1.8092025945216053</v>
      </c>
      <c r="J140">
        <v>268</v>
      </c>
      <c r="K140">
        <f t="shared" si="40"/>
        <v>2629.08</v>
      </c>
      <c r="L140">
        <v>0.02</v>
      </c>
      <c r="M140">
        <v>0</v>
      </c>
      <c r="N140">
        <f t="shared" si="41"/>
        <v>52.581600000000002</v>
      </c>
      <c r="O140">
        <f t="shared" si="42"/>
        <v>0</v>
      </c>
      <c r="P140">
        <v>3.9</v>
      </c>
      <c r="Q140">
        <f t="shared" si="43"/>
        <v>477.20797720797725</v>
      </c>
      <c r="R140">
        <f t="shared" si="44"/>
        <v>531.59877980249883</v>
      </c>
    </row>
    <row r="141" spans="1:18" x14ac:dyDescent="0.25">
      <c r="A141">
        <f t="shared" si="45"/>
        <v>30</v>
      </c>
      <c r="B141">
        <f t="shared" si="37"/>
        <v>8.3333333333333339</v>
      </c>
      <c r="C141">
        <v>0.1</v>
      </c>
      <c r="D141">
        <v>1.25</v>
      </c>
      <c r="E141">
        <v>0.7</v>
      </c>
      <c r="F141">
        <f t="shared" si="38"/>
        <v>8.7500000000000008E-2</v>
      </c>
      <c r="G141">
        <v>1.2250000000000001</v>
      </c>
      <c r="H141">
        <v>0.7</v>
      </c>
      <c r="I141">
        <f t="shared" si="39"/>
        <v>2.605251736111112</v>
      </c>
      <c r="J141">
        <v>268</v>
      </c>
      <c r="K141">
        <f t="shared" si="40"/>
        <v>2629.08</v>
      </c>
      <c r="L141">
        <v>0.02</v>
      </c>
      <c r="M141">
        <v>0</v>
      </c>
      <c r="N141">
        <f t="shared" si="41"/>
        <v>52.581600000000002</v>
      </c>
      <c r="O141">
        <f t="shared" si="42"/>
        <v>0</v>
      </c>
      <c r="P141">
        <v>3.9</v>
      </c>
      <c r="Q141">
        <f t="shared" si="43"/>
        <v>572.64957264957275</v>
      </c>
      <c r="R141">
        <f t="shared" si="44"/>
        <v>627.83642438568381</v>
      </c>
    </row>
    <row r="142" spans="1:18" x14ac:dyDescent="0.25">
      <c r="A142">
        <f t="shared" si="45"/>
        <v>35</v>
      </c>
      <c r="B142">
        <f t="shared" si="37"/>
        <v>9.7222222222222232</v>
      </c>
      <c r="C142">
        <v>0.1</v>
      </c>
      <c r="D142">
        <v>1.25</v>
      </c>
      <c r="E142">
        <v>0.7</v>
      </c>
      <c r="F142">
        <f t="shared" si="38"/>
        <v>8.7500000000000008E-2</v>
      </c>
      <c r="G142">
        <v>1.2250000000000001</v>
      </c>
      <c r="H142">
        <v>0.7</v>
      </c>
      <c r="I142">
        <f t="shared" si="39"/>
        <v>3.5460370852623466</v>
      </c>
      <c r="J142">
        <v>268</v>
      </c>
      <c r="K142">
        <f t="shared" si="40"/>
        <v>2629.08</v>
      </c>
      <c r="L142">
        <v>0.02</v>
      </c>
      <c r="M142">
        <v>0</v>
      </c>
      <c r="N142">
        <f t="shared" si="41"/>
        <v>52.581600000000002</v>
      </c>
      <c r="O142">
        <f t="shared" si="42"/>
        <v>0</v>
      </c>
      <c r="P142">
        <v>3.9</v>
      </c>
      <c r="Q142">
        <f t="shared" si="43"/>
        <v>668.09116809116813</v>
      </c>
      <c r="R142">
        <f t="shared" si="44"/>
        <v>724.21880517643046</v>
      </c>
    </row>
    <row r="143" spans="1:18" x14ac:dyDescent="0.25">
      <c r="A143">
        <f t="shared" si="45"/>
        <v>40</v>
      </c>
      <c r="B143">
        <f t="shared" si="37"/>
        <v>11.111111111111111</v>
      </c>
      <c r="C143">
        <v>0.1</v>
      </c>
      <c r="D143">
        <v>1.25</v>
      </c>
      <c r="E143">
        <v>0.7</v>
      </c>
      <c r="F143">
        <f t="shared" si="38"/>
        <v>8.7500000000000008E-2</v>
      </c>
      <c r="G143">
        <v>1.2250000000000001</v>
      </c>
      <c r="H143">
        <v>0.7</v>
      </c>
      <c r="I143">
        <f t="shared" si="39"/>
        <v>4.6315586419753085</v>
      </c>
      <c r="J143">
        <v>268</v>
      </c>
      <c r="K143">
        <f t="shared" si="40"/>
        <v>2629.08</v>
      </c>
      <c r="L143">
        <v>0.02</v>
      </c>
      <c r="M143">
        <v>0</v>
      </c>
      <c r="N143">
        <f t="shared" si="41"/>
        <v>52.581600000000002</v>
      </c>
      <c r="O143">
        <f t="shared" si="42"/>
        <v>0</v>
      </c>
      <c r="P143">
        <v>3.9</v>
      </c>
      <c r="Q143">
        <f t="shared" si="43"/>
        <v>763.53276353276351</v>
      </c>
      <c r="R143">
        <f t="shared" si="44"/>
        <v>820.74592217473878</v>
      </c>
    </row>
    <row r="148" spans="1:18" x14ac:dyDescent="0.25">
      <c r="A148" s="1" t="s">
        <v>15</v>
      </c>
      <c r="B148" s="1" t="s">
        <v>16</v>
      </c>
      <c r="C148" s="1" t="s">
        <v>0</v>
      </c>
      <c r="D148" s="1" t="s">
        <v>1</v>
      </c>
      <c r="E148" s="1" t="s">
        <v>2</v>
      </c>
      <c r="F148" s="1" t="s">
        <v>3</v>
      </c>
      <c r="G148" s="1" t="s">
        <v>4</v>
      </c>
      <c r="H148" s="1" t="s">
        <v>5</v>
      </c>
      <c r="I148" s="13" t="s">
        <v>38</v>
      </c>
      <c r="J148" s="1" t="s">
        <v>6</v>
      </c>
      <c r="K148" s="2" t="s">
        <v>7</v>
      </c>
      <c r="L148" s="2" t="s">
        <v>8</v>
      </c>
      <c r="M148" s="2" t="s">
        <v>9</v>
      </c>
      <c r="N148" s="14" t="s">
        <v>10</v>
      </c>
      <c r="O148" s="2" t="s">
        <v>11</v>
      </c>
      <c r="P148" s="2" t="s">
        <v>14</v>
      </c>
      <c r="Q148" s="2" t="s">
        <v>12</v>
      </c>
      <c r="R148" s="14" t="s">
        <v>13</v>
      </c>
    </row>
    <row r="149" spans="1:18" x14ac:dyDescent="0.25">
      <c r="A149" s="3">
        <v>0</v>
      </c>
      <c r="B149" s="3">
        <f>A149*(5/18)</f>
        <v>0</v>
      </c>
      <c r="C149" s="3">
        <v>0.79</v>
      </c>
      <c r="D149" s="3">
        <v>1.0900000000000001</v>
      </c>
      <c r="E149" s="3">
        <v>0.7</v>
      </c>
      <c r="F149" s="3">
        <f>C149*D149*E149</f>
        <v>0.60277000000000003</v>
      </c>
      <c r="G149" s="3">
        <v>1.2250000000000001</v>
      </c>
      <c r="H149" s="3">
        <v>0.7</v>
      </c>
      <c r="I149" s="3">
        <f>0.5*G149*H149*F149*(B149^2)</f>
        <v>0</v>
      </c>
      <c r="J149" s="3">
        <v>355</v>
      </c>
      <c r="K149" s="3">
        <f>J149*9.81</f>
        <v>3482.55</v>
      </c>
      <c r="L149" s="3">
        <v>0.02</v>
      </c>
      <c r="M149" s="3">
        <v>0</v>
      </c>
      <c r="N149" s="3">
        <f>L149*K149*COS(M149)</f>
        <v>69.65100000000001</v>
      </c>
      <c r="O149" s="3">
        <f>K149*SIN(M149)</f>
        <v>0</v>
      </c>
      <c r="P149" s="3">
        <v>4.2</v>
      </c>
      <c r="Q149" s="3">
        <f>J149*(B149/P149)</f>
        <v>0</v>
      </c>
      <c r="R149" s="3">
        <f>Q149+O149+N149+I149</f>
        <v>69.65100000000001</v>
      </c>
    </row>
    <row r="150" spans="1:18" x14ac:dyDescent="0.25">
      <c r="A150" s="3">
        <f>A149+5</f>
        <v>5</v>
      </c>
      <c r="B150" s="3">
        <f t="shared" ref="B150:B161" si="46">A150*(5/18)</f>
        <v>1.3888888888888888</v>
      </c>
      <c r="C150" s="3">
        <v>0.79</v>
      </c>
      <c r="D150" s="3">
        <v>1.0900000000000001</v>
      </c>
      <c r="E150" s="3">
        <v>0.7</v>
      </c>
      <c r="F150" s="3">
        <f t="shared" ref="F150:F161" si="47">C150*D150*E150</f>
        <v>0.60277000000000003</v>
      </c>
      <c r="G150" s="3">
        <v>1.2250000000000001</v>
      </c>
      <c r="H150" s="3">
        <v>0.7</v>
      </c>
      <c r="I150" s="3">
        <f t="shared" ref="I150:I161" si="48">0.5*G150*H150*F150*(B150^2)</f>
        <v>0.49852939332561735</v>
      </c>
      <c r="J150" s="3">
        <v>355</v>
      </c>
      <c r="K150" s="3">
        <f t="shared" ref="K150:K161" si="49">J150*9.81</f>
        <v>3482.55</v>
      </c>
      <c r="L150" s="3">
        <v>0.02</v>
      </c>
      <c r="M150" s="3">
        <v>0</v>
      </c>
      <c r="N150" s="3">
        <f t="shared" ref="N150:N161" si="50">L150*K150*COS(M150)</f>
        <v>69.65100000000001</v>
      </c>
      <c r="O150" s="3">
        <f t="shared" ref="O150:O161" si="51">K150*SIN(M150)</f>
        <v>0</v>
      </c>
      <c r="P150" s="3">
        <v>4.2</v>
      </c>
      <c r="Q150" s="3">
        <f t="shared" ref="Q150:Q161" si="52">J150*(B150/P150)</f>
        <v>117.39417989417987</v>
      </c>
      <c r="R150" s="3">
        <f t="shared" ref="R150:R161" si="53">Q150+O150+N150+I150</f>
        <v>187.54370928750549</v>
      </c>
    </row>
    <row r="151" spans="1:18" x14ac:dyDescent="0.25">
      <c r="A151" s="3">
        <f t="shared" ref="A151:A161" si="54">A150+5</f>
        <v>10</v>
      </c>
      <c r="B151" s="3">
        <f t="shared" si="46"/>
        <v>2.7777777777777777</v>
      </c>
      <c r="C151" s="3">
        <v>0.79</v>
      </c>
      <c r="D151" s="3">
        <v>1.0900000000000001</v>
      </c>
      <c r="E151" s="3">
        <v>0.7</v>
      </c>
      <c r="F151" s="3">
        <f t="shared" si="47"/>
        <v>0.60277000000000003</v>
      </c>
      <c r="G151" s="3">
        <v>1.2250000000000001</v>
      </c>
      <c r="H151" s="3">
        <v>0.7</v>
      </c>
      <c r="I151" s="3">
        <f t="shared" si="48"/>
        <v>1.9941175733024694</v>
      </c>
      <c r="J151" s="3">
        <v>355</v>
      </c>
      <c r="K151" s="3">
        <f t="shared" si="49"/>
        <v>3482.55</v>
      </c>
      <c r="L151" s="3">
        <v>0.02</v>
      </c>
      <c r="M151" s="3">
        <v>0</v>
      </c>
      <c r="N151" s="3">
        <f t="shared" si="50"/>
        <v>69.65100000000001</v>
      </c>
      <c r="O151" s="3">
        <f t="shared" si="51"/>
        <v>0</v>
      </c>
      <c r="P151" s="3">
        <v>4.2</v>
      </c>
      <c r="Q151" s="3">
        <f t="shared" si="52"/>
        <v>234.78835978835974</v>
      </c>
      <c r="R151" s="3">
        <f t="shared" si="53"/>
        <v>306.4334773616622</v>
      </c>
    </row>
    <row r="152" spans="1:18" x14ac:dyDescent="0.25">
      <c r="A152" s="3">
        <f t="shared" si="54"/>
        <v>15</v>
      </c>
      <c r="B152" s="3">
        <f t="shared" si="46"/>
        <v>4.166666666666667</v>
      </c>
      <c r="C152" s="3">
        <v>0.79</v>
      </c>
      <c r="D152" s="3">
        <v>1.0900000000000001</v>
      </c>
      <c r="E152" s="3">
        <v>0.7</v>
      </c>
      <c r="F152" s="3">
        <f t="shared" si="47"/>
        <v>0.60277000000000003</v>
      </c>
      <c r="G152" s="3">
        <v>1.2250000000000001</v>
      </c>
      <c r="H152" s="3">
        <v>0.7</v>
      </c>
      <c r="I152" s="3">
        <f t="shared" si="48"/>
        <v>4.4867645399305571</v>
      </c>
      <c r="J152" s="3">
        <v>355</v>
      </c>
      <c r="K152" s="3">
        <f t="shared" si="49"/>
        <v>3482.55</v>
      </c>
      <c r="L152" s="3">
        <v>0.02</v>
      </c>
      <c r="M152" s="3">
        <v>0</v>
      </c>
      <c r="N152" s="3">
        <f t="shared" si="50"/>
        <v>69.65100000000001</v>
      </c>
      <c r="O152" s="3">
        <f t="shared" si="51"/>
        <v>0</v>
      </c>
      <c r="P152" s="3">
        <v>4.2</v>
      </c>
      <c r="Q152" s="3">
        <f t="shared" si="52"/>
        <v>352.1825396825397</v>
      </c>
      <c r="R152" s="3">
        <f t="shared" si="53"/>
        <v>426.32030422247027</v>
      </c>
    </row>
    <row r="153" spans="1:18" x14ac:dyDescent="0.25">
      <c r="A153" s="3">
        <f t="shared" si="54"/>
        <v>20</v>
      </c>
      <c r="B153" s="3">
        <f t="shared" si="46"/>
        <v>5.5555555555555554</v>
      </c>
      <c r="C153" s="3">
        <v>0.79</v>
      </c>
      <c r="D153" s="3">
        <v>1.0900000000000001</v>
      </c>
      <c r="E153" s="3">
        <v>0.7</v>
      </c>
      <c r="F153" s="3">
        <f t="shared" si="47"/>
        <v>0.60277000000000003</v>
      </c>
      <c r="G153" s="3">
        <v>1.2250000000000001</v>
      </c>
      <c r="H153" s="3">
        <v>0.7</v>
      </c>
      <c r="I153" s="3">
        <f t="shared" si="48"/>
        <v>7.9764702932098777</v>
      </c>
      <c r="J153" s="3">
        <v>355</v>
      </c>
      <c r="K153" s="3">
        <f t="shared" si="49"/>
        <v>3482.55</v>
      </c>
      <c r="L153" s="3">
        <v>0.02</v>
      </c>
      <c r="M153" s="3">
        <v>0</v>
      </c>
      <c r="N153" s="3">
        <f t="shared" si="50"/>
        <v>69.65100000000001</v>
      </c>
      <c r="O153" s="3">
        <f t="shared" si="51"/>
        <v>0</v>
      </c>
      <c r="P153" s="3">
        <v>4.2</v>
      </c>
      <c r="Q153" s="3">
        <f t="shared" si="52"/>
        <v>469.57671957671948</v>
      </c>
      <c r="R153" s="3">
        <f t="shared" si="53"/>
        <v>547.20418986992934</v>
      </c>
    </row>
    <row r="154" spans="1:18" x14ac:dyDescent="0.25">
      <c r="A154" s="3">
        <f t="shared" si="54"/>
        <v>25</v>
      </c>
      <c r="B154" s="3">
        <f t="shared" si="46"/>
        <v>6.9444444444444446</v>
      </c>
      <c r="C154" s="3">
        <v>0.79</v>
      </c>
      <c r="D154" s="3">
        <v>1.0900000000000001</v>
      </c>
      <c r="E154" s="3">
        <v>0.7</v>
      </c>
      <c r="F154" s="3">
        <f t="shared" si="47"/>
        <v>0.60277000000000003</v>
      </c>
      <c r="G154" s="3">
        <v>1.2250000000000001</v>
      </c>
      <c r="H154" s="3">
        <v>0.7</v>
      </c>
      <c r="I154" s="3">
        <f t="shared" si="48"/>
        <v>12.463234833140435</v>
      </c>
      <c r="J154" s="3">
        <v>355</v>
      </c>
      <c r="K154" s="3">
        <f t="shared" si="49"/>
        <v>3482.55</v>
      </c>
      <c r="L154" s="3">
        <v>0.02</v>
      </c>
      <c r="M154" s="3">
        <v>0</v>
      </c>
      <c r="N154" s="3">
        <f t="shared" si="50"/>
        <v>69.65100000000001</v>
      </c>
      <c r="O154" s="3">
        <f t="shared" si="51"/>
        <v>0</v>
      </c>
      <c r="P154" s="3">
        <v>4.2</v>
      </c>
      <c r="Q154" s="3">
        <f t="shared" si="52"/>
        <v>586.97089947089944</v>
      </c>
      <c r="R154" s="3">
        <f t="shared" si="53"/>
        <v>669.08513430403991</v>
      </c>
    </row>
    <row r="155" spans="1:18" x14ac:dyDescent="0.25">
      <c r="A155" s="3">
        <f t="shared" si="54"/>
        <v>30</v>
      </c>
      <c r="B155" s="3">
        <f t="shared" si="46"/>
        <v>8.3333333333333339</v>
      </c>
      <c r="C155" s="3">
        <v>0.79</v>
      </c>
      <c r="D155" s="3">
        <v>1.0900000000000001</v>
      </c>
      <c r="E155" s="3">
        <v>0.7</v>
      </c>
      <c r="F155" s="3">
        <f t="shared" si="47"/>
        <v>0.60277000000000003</v>
      </c>
      <c r="G155" s="3">
        <v>1.2250000000000001</v>
      </c>
      <c r="H155" s="3">
        <v>0.7</v>
      </c>
      <c r="I155" s="3">
        <f t="shared" si="48"/>
        <v>17.947058159722229</v>
      </c>
      <c r="J155" s="3">
        <v>355</v>
      </c>
      <c r="K155" s="3">
        <f t="shared" si="49"/>
        <v>3482.55</v>
      </c>
      <c r="L155" s="3">
        <v>0.02</v>
      </c>
      <c r="M155" s="3">
        <v>0</v>
      </c>
      <c r="N155" s="3">
        <f t="shared" si="50"/>
        <v>69.65100000000001</v>
      </c>
      <c r="O155" s="3">
        <f t="shared" si="51"/>
        <v>0</v>
      </c>
      <c r="P155" s="3">
        <v>4.2</v>
      </c>
      <c r="Q155" s="3">
        <f t="shared" si="52"/>
        <v>704.3650793650794</v>
      </c>
      <c r="R155" s="3">
        <f t="shared" si="53"/>
        <v>791.9631375248016</v>
      </c>
    </row>
    <row r="156" spans="1:18" x14ac:dyDescent="0.25">
      <c r="A156" s="3">
        <f t="shared" si="54"/>
        <v>35</v>
      </c>
      <c r="B156" s="3">
        <f t="shared" si="46"/>
        <v>9.7222222222222232</v>
      </c>
      <c r="C156" s="3">
        <v>0.79</v>
      </c>
      <c r="D156" s="3">
        <v>1.0900000000000001</v>
      </c>
      <c r="E156" s="3">
        <v>0.7</v>
      </c>
      <c r="F156" s="3">
        <f t="shared" si="47"/>
        <v>0.60277000000000003</v>
      </c>
      <c r="G156" s="3">
        <v>1.2250000000000001</v>
      </c>
      <c r="H156" s="3">
        <v>0.7</v>
      </c>
      <c r="I156" s="3">
        <f t="shared" si="48"/>
        <v>24.427940272955254</v>
      </c>
      <c r="J156" s="3">
        <v>355</v>
      </c>
      <c r="K156" s="3">
        <f t="shared" si="49"/>
        <v>3482.55</v>
      </c>
      <c r="L156" s="3">
        <v>0.02</v>
      </c>
      <c r="M156" s="3">
        <v>0</v>
      </c>
      <c r="N156" s="3">
        <f t="shared" si="50"/>
        <v>69.65100000000001</v>
      </c>
      <c r="O156" s="3">
        <f t="shared" si="51"/>
        <v>0</v>
      </c>
      <c r="P156" s="3">
        <v>4.2</v>
      </c>
      <c r="Q156" s="3">
        <f t="shared" si="52"/>
        <v>821.75925925925924</v>
      </c>
      <c r="R156" s="3">
        <f t="shared" si="53"/>
        <v>915.8381995322145</v>
      </c>
    </row>
    <row r="157" spans="1:18" x14ac:dyDescent="0.25">
      <c r="A157" s="3">
        <f t="shared" si="54"/>
        <v>40</v>
      </c>
      <c r="B157" s="3">
        <f t="shared" si="46"/>
        <v>11.111111111111111</v>
      </c>
      <c r="C157" s="3">
        <v>0.79</v>
      </c>
      <c r="D157" s="3">
        <v>1.0900000000000001</v>
      </c>
      <c r="E157" s="3">
        <v>0.7</v>
      </c>
      <c r="F157" s="3">
        <f t="shared" si="47"/>
        <v>0.60277000000000003</v>
      </c>
      <c r="G157" s="3">
        <v>1.2250000000000001</v>
      </c>
      <c r="H157" s="3">
        <v>0.7</v>
      </c>
      <c r="I157" s="3">
        <f t="shared" si="48"/>
        <v>31.905881172839511</v>
      </c>
      <c r="J157" s="3">
        <v>355</v>
      </c>
      <c r="K157" s="3">
        <f t="shared" si="49"/>
        <v>3482.55</v>
      </c>
      <c r="L157" s="3">
        <v>0.02</v>
      </c>
      <c r="M157" s="3">
        <v>0</v>
      </c>
      <c r="N157" s="3">
        <f t="shared" si="50"/>
        <v>69.65100000000001</v>
      </c>
      <c r="O157" s="3">
        <f t="shared" si="51"/>
        <v>0</v>
      </c>
      <c r="P157" s="3">
        <v>4.2</v>
      </c>
      <c r="Q157" s="3">
        <f t="shared" si="52"/>
        <v>939.15343915343897</v>
      </c>
      <c r="R157" s="3">
        <f t="shared" si="53"/>
        <v>1040.7103203262786</v>
      </c>
    </row>
    <row r="158" spans="1:18" x14ac:dyDescent="0.25">
      <c r="A158" s="3">
        <f t="shared" si="54"/>
        <v>45</v>
      </c>
      <c r="B158" s="3">
        <f t="shared" si="46"/>
        <v>12.5</v>
      </c>
      <c r="C158" s="3">
        <v>0.79</v>
      </c>
      <c r="D158" s="3">
        <v>1.0900000000000001</v>
      </c>
      <c r="E158" s="3">
        <v>0.7</v>
      </c>
      <c r="F158" s="3">
        <f t="shared" si="47"/>
        <v>0.60277000000000003</v>
      </c>
      <c r="G158" s="3">
        <v>1.2250000000000001</v>
      </c>
      <c r="H158" s="3">
        <v>0.7</v>
      </c>
      <c r="I158" s="3">
        <f t="shared" si="48"/>
        <v>40.380880859375004</v>
      </c>
      <c r="J158" s="3">
        <v>355</v>
      </c>
      <c r="K158" s="3">
        <f t="shared" si="49"/>
        <v>3482.55</v>
      </c>
      <c r="L158" s="3">
        <v>0.02</v>
      </c>
      <c r="M158" s="3">
        <v>0</v>
      </c>
      <c r="N158" s="3">
        <f t="shared" si="50"/>
        <v>69.65100000000001</v>
      </c>
      <c r="O158" s="3">
        <f t="shared" si="51"/>
        <v>0</v>
      </c>
      <c r="P158" s="3">
        <v>4.2</v>
      </c>
      <c r="Q158" s="3">
        <f t="shared" si="52"/>
        <v>1056.547619047619</v>
      </c>
      <c r="R158" s="3">
        <f t="shared" si="53"/>
        <v>1166.5794999069942</v>
      </c>
    </row>
    <row r="159" spans="1:18" x14ac:dyDescent="0.25">
      <c r="A159" s="3">
        <f t="shared" si="54"/>
        <v>50</v>
      </c>
      <c r="B159" s="3">
        <f t="shared" si="46"/>
        <v>13.888888888888889</v>
      </c>
      <c r="C159" s="3">
        <v>0.79</v>
      </c>
      <c r="D159" s="3">
        <v>1.0900000000000001</v>
      </c>
      <c r="E159" s="3">
        <v>0.7</v>
      </c>
      <c r="F159" s="3">
        <f t="shared" si="47"/>
        <v>0.60277000000000003</v>
      </c>
      <c r="G159" s="3">
        <v>1.2250000000000001</v>
      </c>
      <c r="H159" s="3">
        <v>0.7</v>
      </c>
      <c r="I159" s="3">
        <f t="shared" si="48"/>
        <v>49.852939332561739</v>
      </c>
      <c r="J159" s="3">
        <v>355</v>
      </c>
      <c r="K159" s="3">
        <f t="shared" si="49"/>
        <v>3482.55</v>
      </c>
      <c r="L159" s="3">
        <v>0.02</v>
      </c>
      <c r="M159" s="3">
        <v>0</v>
      </c>
      <c r="N159" s="3">
        <f t="shared" si="50"/>
        <v>69.65100000000001</v>
      </c>
      <c r="O159" s="3">
        <f t="shared" si="51"/>
        <v>0</v>
      </c>
      <c r="P159" s="3">
        <v>4.2</v>
      </c>
      <c r="Q159" s="3">
        <f t="shared" si="52"/>
        <v>1173.9417989417989</v>
      </c>
      <c r="R159" s="3">
        <f t="shared" si="53"/>
        <v>1293.4457382743608</v>
      </c>
    </row>
    <row r="160" spans="1:18" x14ac:dyDescent="0.25">
      <c r="A160" s="3">
        <f>A159+5</f>
        <v>55</v>
      </c>
      <c r="B160" s="3">
        <f t="shared" si="46"/>
        <v>15.277777777777779</v>
      </c>
      <c r="C160" s="3">
        <v>0.79</v>
      </c>
      <c r="D160" s="3">
        <v>1.0900000000000001</v>
      </c>
      <c r="E160" s="3">
        <v>0.7</v>
      </c>
      <c r="F160" s="3">
        <f t="shared" si="47"/>
        <v>0.60277000000000003</v>
      </c>
      <c r="G160" s="3">
        <v>1.2250000000000001</v>
      </c>
      <c r="H160" s="3">
        <v>0.7</v>
      </c>
      <c r="I160" s="3">
        <f t="shared" si="48"/>
        <v>60.322056592399704</v>
      </c>
      <c r="J160" s="3">
        <v>355</v>
      </c>
      <c r="K160" s="3">
        <f t="shared" si="49"/>
        <v>3482.55</v>
      </c>
      <c r="L160" s="3">
        <v>0.02</v>
      </c>
      <c r="M160" s="3">
        <v>0</v>
      </c>
      <c r="N160" s="3">
        <f t="shared" si="50"/>
        <v>69.65100000000001</v>
      </c>
      <c r="O160" s="3">
        <f t="shared" si="51"/>
        <v>0</v>
      </c>
      <c r="P160" s="3">
        <v>4.2</v>
      </c>
      <c r="Q160" s="3">
        <f t="shared" si="52"/>
        <v>1291.3359788359789</v>
      </c>
      <c r="R160" s="3">
        <f t="shared" si="53"/>
        <v>1421.3090354283788</v>
      </c>
    </row>
    <row r="161" spans="1:18" x14ac:dyDescent="0.25">
      <c r="A161" s="3">
        <f t="shared" si="54"/>
        <v>60</v>
      </c>
      <c r="B161" s="3">
        <f t="shared" si="46"/>
        <v>16.666666666666668</v>
      </c>
      <c r="C161" s="3">
        <v>0.79</v>
      </c>
      <c r="D161" s="3">
        <v>1.0900000000000001</v>
      </c>
      <c r="E161" s="3">
        <v>0.7</v>
      </c>
      <c r="F161" s="3">
        <f t="shared" si="47"/>
        <v>0.60277000000000003</v>
      </c>
      <c r="G161" s="3">
        <v>1.2250000000000001</v>
      </c>
      <c r="H161" s="3">
        <v>0.7</v>
      </c>
      <c r="I161" s="3">
        <f t="shared" si="48"/>
        <v>71.788232638888914</v>
      </c>
      <c r="J161" s="3">
        <v>355</v>
      </c>
      <c r="K161" s="3">
        <f t="shared" si="49"/>
        <v>3482.55</v>
      </c>
      <c r="L161" s="3">
        <v>0.02</v>
      </c>
      <c r="M161" s="3">
        <v>0</v>
      </c>
      <c r="N161" s="3">
        <f t="shared" si="50"/>
        <v>69.65100000000001</v>
      </c>
      <c r="O161" s="3">
        <f t="shared" si="51"/>
        <v>0</v>
      </c>
      <c r="P161" s="3">
        <v>4.2</v>
      </c>
      <c r="Q161" s="3">
        <f t="shared" si="52"/>
        <v>1408.7301587301588</v>
      </c>
      <c r="R161" s="3">
        <f t="shared" si="53"/>
        <v>1550.1693913690478</v>
      </c>
    </row>
    <row r="166" spans="1:18" x14ac:dyDescent="0.25">
      <c r="A166" s="1" t="s">
        <v>15</v>
      </c>
      <c r="B166" s="1" t="s">
        <v>16</v>
      </c>
      <c r="C166" s="1" t="s">
        <v>0</v>
      </c>
      <c r="D166" s="1" t="s">
        <v>1</v>
      </c>
      <c r="E166" s="1" t="s">
        <v>2</v>
      </c>
      <c r="F166" s="1" t="s">
        <v>3</v>
      </c>
      <c r="G166" s="1" t="s">
        <v>4</v>
      </c>
      <c r="H166" s="1" t="s">
        <v>5</v>
      </c>
      <c r="I166" s="13" t="s">
        <v>38</v>
      </c>
      <c r="J166" s="1" t="s">
        <v>6</v>
      </c>
      <c r="K166" s="2" t="s">
        <v>7</v>
      </c>
      <c r="L166" s="2" t="s">
        <v>8</v>
      </c>
      <c r="M166" s="2" t="s">
        <v>9</v>
      </c>
      <c r="N166" s="14" t="s">
        <v>10</v>
      </c>
      <c r="O166" s="2" t="s">
        <v>11</v>
      </c>
      <c r="P166" s="2" t="s">
        <v>14</v>
      </c>
      <c r="Q166" s="2" t="s">
        <v>12</v>
      </c>
      <c r="R166" s="14" t="s">
        <v>13</v>
      </c>
    </row>
    <row r="167" spans="1:18" x14ac:dyDescent="0.25">
      <c r="A167">
        <v>0</v>
      </c>
      <c r="B167">
        <f>A167*(5/18)</f>
        <v>0</v>
      </c>
      <c r="C167">
        <v>0.83599999999999997</v>
      </c>
      <c r="D167">
        <v>1.1120000000000001</v>
      </c>
      <c r="E167">
        <v>0.7</v>
      </c>
      <c r="F167">
        <f>C167*D167*E167</f>
        <v>0.65074239999999994</v>
      </c>
      <c r="G167">
        <v>1.2250000000000001</v>
      </c>
      <c r="H167">
        <v>0.7</v>
      </c>
      <c r="I167">
        <f>G167*H167*F167*(B167^2)</f>
        <v>0</v>
      </c>
      <c r="J167">
        <v>353</v>
      </c>
      <c r="K167">
        <f>J167*9.81</f>
        <v>3462.9300000000003</v>
      </c>
      <c r="L167">
        <v>0.02</v>
      </c>
      <c r="M167">
        <v>0</v>
      </c>
      <c r="N167">
        <f>L167*K167*COS(M167)</f>
        <v>69.258600000000001</v>
      </c>
      <c r="O167">
        <f>L167*SIN(M167)</f>
        <v>0</v>
      </c>
      <c r="P167">
        <v>8.4</v>
      </c>
      <c r="Q167">
        <f>J167*(B167/P167)</f>
        <v>0</v>
      </c>
      <c r="R167">
        <f>Q167+O167+N167+I167</f>
        <v>69.258600000000001</v>
      </c>
    </row>
    <row r="168" spans="1:18" x14ac:dyDescent="0.25">
      <c r="A168">
        <f>A167+5</f>
        <v>5</v>
      </c>
      <c r="B168">
        <f t="shared" ref="B168:B187" si="55">A168*(5/18)</f>
        <v>1.3888888888888888</v>
      </c>
      <c r="C168">
        <v>0.83599999999999997</v>
      </c>
      <c r="D168">
        <v>1.1120000000000001</v>
      </c>
      <c r="E168">
        <v>0.7</v>
      </c>
      <c r="F168">
        <f t="shared" ref="F168:F187" si="56">C168*D168*E168</f>
        <v>0.65074239999999994</v>
      </c>
      <c r="G168">
        <v>1.2250000000000001</v>
      </c>
      <c r="H168">
        <v>0.7</v>
      </c>
      <c r="I168">
        <f t="shared" ref="I168:I187" si="57">G168*H168*F168*(B168^2)</f>
        <v>1.0764112808641975</v>
      </c>
      <c r="J168">
        <v>353</v>
      </c>
      <c r="K168">
        <f t="shared" ref="K168:K187" si="58">J168*9.81</f>
        <v>3462.9300000000003</v>
      </c>
      <c r="L168">
        <v>0.02</v>
      </c>
      <c r="M168">
        <v>0</v>
      </c>
      <c r="N168">
        <f t="shared" ref="N168:N187" si="59">L168*K168*COS(M168)</f>
        <v>69.258600000000001</v>
      </c>
      <c r="O168">
        <f t="shared" ref="O168:O187" si="60">L168*SIN(M168)</f>
        <v>0</v>
      </c>
      <c r="P168">
        <v>8.4</v>
      </c>
      <c r="Q168">
        <f t="shared" ref="Q168:Q187" si="61">J168*(B168/P168)</f>
        <v>58.366402116402107</v>
      </c>
      <c r="R168">
        <f t="shared" ref="R168:R187" si="62">Q168+O168+N168+I168</f>
        <v>128.70141339726629</v>
      </c>
    </row>
    <row r="169" spans="1:18" x14ac:dyDescent="0.25">
      <c r="A169">
        <f t="shared" ref="A169:A187" si="63">A168+5</f>
        <v>10</v>
      </c>
      <c r="B169">
        <f t="shared" si="55"/>
        <v>2.7777777777777777</v>
      </c>
      <c r="C169">
        <v>0.83599999999999997</v>
      </c>
      <c r="D169">
        <v>1.1120000000000001</v>
      </c>
      <c r="E169">
        <v>0.7</v>
      </c>
      <c r="F169">
        <f t="shared" si="56"/>
        <v>0.65074239999999994</v>
      </c>
      <c r="G169">
        <v>1.2250000000000001</v>
      </c>
      <c r="H169">
        <v>0.7</v>
      </c>
      <c r="I169">
        <f t="shared" si="57"/>
        <v>4.3056451234567898</v>
      </c>
      <c r="J169">
        <v>353</v>
      </c>
      <c r="K169">
        <f t="shared" si="58"/>
        <v>3462.9300000000003</v>
      </c>
      <c r="L169">
        <v>0.02</v>
      </c>
      <c r="M169">
        <v>0</v>
      </c>
      <c r="N169">
        <f t="shared" si="59"/>
        <v>69.258600000000001</v>
      </c>
      <c r="O169">
        <f t="shared" si="60"/>
        <v>0</v>
      </c>
      <c r="P169">
        <v>8.4</v>
      </c>
      <c r="Q169">
        <f t="shared" si="61"/>
        <v>116.73280423280421</v>
      </c>
      <c r="R169">
        <f t="shared" si="62"/>
        <v>190.297049356261</v>
      </c>
    </row>
    <row r="170" spans="1:18" x14ac:dyDescent="0.25">
      <c r="A170">
        <f t="shared" si="63"/>
        <v>15</v>
      </c>
      <c r="B170">
        <f t="shared" si="55"/>
        <v>4.166666666666667</v>
      </c>
      <c r="C170">
        <v>0.83599999999999997</v>
      </c>
      <c r="D170">
        <v>1.1120000000000001</v>
      </c>
      <c r="E170">
        <v>0.7</v>
      </c>
      <c r="F170">
        <f t="shared" si="56"/>
        <v>0.65074239999999994</v>
      </c>
      <c r="G170">
        <v>1.2250000000000001</v>
      </c>
      <c r="H170">
        <v>0.7</v>
      </c>
      <c r="I170">
        <f t="shared" si="57"/>
        <v>9.6877015277777776</v>
      </c>
      <c r="J170">
        <v>353</v>
      </c>
      <c r="K170">
        <f t="shared" si="58"/>
        <v>3462.9300000000003</v>
      </c>
      <c r="L170">
        <v>0.02</v>
      </c>
      <c r="M170">
        <v>0</v>
      </c>
      <c r="N170">
        <f t="shared" si="59"/>
        <v>69.258600000000001</v>
      </c>
      <c r="O170">
        <f t="shared" si="60"/>
        <v>0</v>
      </c>
      <c r="P170">
        <v>8.4</v>
      </c>
      <c r="Q170">
        <f t="shared" si="61"/>
        <v>175.09920634920636</v>
      </c>
      <c r="R170">
        <f t="shared" si="62"/>
        <v>254.04550787698415</v>
      </c>
    </row>
    <row r="171" spans="1:18" x14ac:dyDescent="0.25">
      <c r="A171">
        <f t="shared" si="63"/>
        <v>20</v>
      </c>
      <c r="B171">
        <f t="shared" si="55"/>
        <v>5.5555555555555554</v>
      </c>
      <c r="C171">
        <v>0.83599999999999997</v>
      </c>
      <c r="D171">
        <v>1.1120000000000001</v>
      </c>
      <c r="E171">
        <v>0.7</v>
      </c>
      <c r="F171">
        <f t="shared" si="56"/>
        <v>0.65074239999999994</v>
      </c>
      <c r="G171">
        <v>1.2250000000000001</v>
      </c>
      <c r="H171">
        <v>0.7</v>
      </c>
      <c r="I171">
        <f t="shared" si="57"/>
        <v>17.222580493827159</v>
      </c>
      <c r="J171">
        <v>353</v>
      </c>
      <c r="K171">
        <f t="shared" si="58"/>
        <v>3462.9300000000003</v>
      </c>
      <c r="L171">
        <v>0.02</v>
      </c>
      <c r="M171">
        <v>0</v>
      </c>
      <c r="N171">
        <f t="shared" si="59"/>
        <v>69.258600000000001</v>
      </c>
      <c r="O171">
        <f t="shared" si="60"/>
        <v>0</v>
      </c>
      <c r="P171">
        <v>8.4</v>
      </c>
      <c r="Q171">
        <f t="shared" si="61"/>
        <v>233.46560846560843</v>
      </c>
      <c r="R171">
        <f t="shared" si="62"/>
        <v>319.94678895943554</v>
      </c>
    </row>
    <row r="172" spans="1:18" x14ac:dyDescent="0.25">
      <c r="A172">
        <f t="shared" si="63"/>
        <v>25</v>
      </c>
      <c r="B172">
        <f t="shared" si="55"/>
        <v>6.9444444444444446</v>
      </c>
      <c r="C172">
        <v>0.83599999999999997</v>
      </c>
      <c r="D172">
        <v>1.1120000000000001</v>
      </c>
      <c r="E172">
        <v>0.7</v>
      </c>
      <c r="F172">
        <f t="shared" si="56"/>
        <v>0.65074239999999994</v>
      </c>
      <c r="G172">
        <v>1.2250000000000001</v>
      </c>
      <c r="H172">
        <v>0.7</v>
      </c>
      <c r="I172">
        <f t="shared" si="57"/>
        <v>26.910282021604935</v>
      </c>
      <c r="J172">
        <v>353</v>
      </c>
      <c r="K172">
        <f t="shared" si="58"/>
        <v>3462.9300000000003</v>
      </c>
      <c r="L172">
        <v>0.02</v>
      </c>
      <c r="M172">
        <v>0</v>
      </c>
      <c r="N172">
        <f t="shared" si="59"/>
        <v>69.258600000000001</v>
      </c>
      <c r="O172">
        <f t="shared" si="60"/>
        <v>0</v>
      </c>
      <c r="P172">
        <v>8.4</v>
      </c>
      <c r="Q172">
        <f t="shared" si="61"/>
        <v>291.83201058201058</v>
      </c>
      <c r="R172">
        <f t="shared" si="62"/>
        <v>388.00089260361551</v>
      </c>
    </row>
    <row r="173" spans="1:18" x14ac:dyDescent="0.25">
      <c r="A173">
        <f t="shared" si="63"/>
        <v>30</v>
      </c>
      <c r="B173">
        <f t="shared" si="55"/>
        <v>8.3333333333333339</v>
      </c>
      <c r="C173">
        <v>0.83599999999999997</v>
      </c>
      <c r="D173">
        <v>1.1120000000000001</v>
      </c>
      <c r="E173">
        <v>0.7</v>
      </c>
      <c r="F173">
        <f t="shared" si="56"/>
        <v>0.65074239999999994</v>
      </c>
      <c r="G173">
        <v>1.2250000000000001</v>
      </c>
      <c r="H173">
        <v>0.7</v>
      </c>
      <c r="I173">
        <f t="shared" si="57"/>
        <v>38.75080611111111</v>
      </c>
      <c r="J173">
        <v>353</v>
      </c>
      <c r="K173">
        <f t="shared" si="58"/>
        <v>3462.9300000000003</v>
      </c>
      <c r="L173">
        <v>0.02</v>
      </c>
      <c r="M173">
        <v>0</v>
      </c>
      <c r="N173">
        <f t="shared" si="59"/>
        <v>69.258600000000001</v>
      </c>
      <c r="O173">
        <f t="shared" si="60"/>
        <v>0</v>
      </c>
      <c r="P173">
        <v>8.4</v>
      </c>
      <c r="Q173">
        <f t="shared" si="61"/>
        <v>350.19841269841271</v>
      </c>
      <c r="R173">
        <f t="shared" si="62"/>
        <v>458.20781880952381</v>
      </c>
    </row>
    <row r="174" spans="1:18" x14ac:dyDescent="0.25">
      <c r="A174">
        <f t="shared" si="63"/>
        <v>35</v>
      </c>
      <c r="B174">
        <f t="shared" si="55"/>
        <v>9.7222222222222232</v>
      </c>
      <c r="C174">
        <v>0.83599999999999997</v>
      </c>
      <c r="D174">
        <v>1.1120000000000001</v>
      </c>
      <c r="E174">
        <v>0.7</v>
      </c>
      <c r="F174">
        <f t="shared" si="56"/>
        <v>0.65074239999999994</v>
      </c>
      <c r="G174">
        <v>1.2250000000000001</v>
      </c>
      <c r="H174">
        <v>0.7</v>
      </c>
      <c r="I174">
        <f t="shared" si="57"/>
        <v>52.744152762345685</v>
      </c>
      <c r="J174">
        <v>353</v>
      </c>
      <c r="K174">
        <f t="shared" si="58"/>
        <v>3462.9300000000003</v>
      </c>
      <c r="L174">
        <v>0.02</v>
      </c>
      <c r="M174">
        <v>0</v>
      </c>
      <c r="N174">
        <f t="shared" si="59"/>
        <v>69.258600000000001</v>
      </c>
      <c r="O174">
        <f t="shared" si="60"/>
        <v>0</v>
      </c>
      <c r="P174">
        <v>8.4</v>
      </c>
      <c r="Q174">
        <f t="shared" si="61"/>
        <v>408.56481481481484</v>
      </c>
      <c r="R174">
        <f t="shared" si="62"/>
        <v>530.5675675771605</v>
      </c>
    </row>
    <row r="175" spans="1:18" x14ac:dyDescent="0.25">
      <c r="A175">
        <f t="shared" si="63"/>
        <v>40</v>
      </c>
      <c r="B175">
        <f t="shared" si="55"/>
        <v>11.111111111111111</v>
      </c>
      <c r="C175">
        <v>0.83599999999999997</v>
      </c>
      <c r="D175">
        <v>1.1120000000000001</v>
      </c>
      <c r="E175">
        <v>0.7</v>
      </c>
      <c r="F175">
        <f t="shared" si="56"/>
        <v>0.65074239999999994</v>
      </c>
      <c r="G175">
        <v>1.2250000000000001</v>
      </c>
      <c r="H175">
        <v>0.7</v>
      </c>
      <c r="I175">
        <f t="shared" si="57"/>
        <v>68.890321975308638</v>
      </c>
      <c r="J175">
        <v>353</v>
      </c>
      <c r="K175">
        <f t="shared" si="58"/>
        <v>3462.9300000000003</v>
      </c>
      <c r="L175">
        <v>0.02</v>
      </c>
      <c r="M175">
        <v>0</v>
      </c>
      <c r="N175">
        <f t="shared" si="59"/>
        <v>69.258600000000001</v>
      </c>
      <c r="O175">
        <f t="shared" si="60"/>
        <v>0</v>
      </c>
      <c r="P175">
        <v>8.4</v>
      </c>
      <c r="Q175">
        <f t="shared" si="61"/>
        <v>466.93121693121685</v>
      </c>
      <c r="R175">
        <f t="shared" si="62"/>
        <v>605.08013890652558</v>
      </c>
    </row>
    <row r="176" spans="1:18" x14ac:dyDescent="0.25">
      <c r="A176">
        <f t="shared" si="63"/>
        <v>45</v>
      </c>
      <c r="B176">
        <f t="shared" si="55"/>
        <v>12.5</v>
      </c>
      <c r="C176">
        <v>0.83599999999999997</v>
      </c>
      <c r="D176">
        <v>1.1120000000000001</v>
      </c>
      <c r="E176">
        <v>0.7</v>
      </c>
      <c r="F176">
        <f t="shared" si="56"/>
        <v>0.65074239999999994</v>
      </c>
      <c r="G176">
        <v>1.2250000000000001</v>
      </c>
      <c r="H176">
        <v>0.7</v>
      </c>
      <c r="I176">
        <f t="shared" si="57"/>
        <v>87.189313749999997</v>
      </c>
      <c r="J176">
        <v>353</v>
      </c>
      <c r="K176">
        <f t="shared" si="58"/>
        <v>3462.9300000000003</v>
      </c>
      <c r="L176">
        <v>0.02</v>
      </c>
      <c r="M176">
        <v>0</v>
      </c>
      <c r="N176">
        <f t="shared" si="59"/>
        <v>69.258600000000001</v>
      </c>
      <c r="O176">
        <f t="shared" si="60"/>
        <v>0</v>
      </c>
      <c r="P176">
        <v>8.4</v>
      </c>
      <c r="Q176">
        <f t="shared" si="61"/>
        <v>525.29761904761904</v>
      </c>
      <c r="R176">
        <f t="shared" si="62"/>
        <v>681.74553279761903</v>
      </c>
    </row>
    <row r="177" spans="1:18" x14ac:dyDescent="0.25">
      <c r="A177">
        <f t="shared" si="63"/>
        <v>50</v>
      </c>
      <c r="B177">
        <f t="shared" si="55"/>
        <v>13.888888888888889</v>
      </c>
      <c r="C177">
        <v>0.83599999999999997</v>
      </c>
      <c r="D177">
        <v>1.1120000000000001</v>
      </c>
      <c r="E177">
        <v>0.7</v>
      </c>
      <c r="F177">
        <f t="shared" si="56"/>
        <v>0.65074239999999994</v>
      </c>
      <c r="G177">
        <v>1.2250000000000001</v>
      </c>
      <c r="H177">
        <v>0.7</v>
      </c>
      <c r="I177">
        <f t="shared" si="57"/>
        <v>107.64112808641974</v>
      </c>
      <c r="J177">
        <v>353</v>
      </c>
      <c r="K177">
        <f t="shared" si="58"/>
        <v>3462.9300000000003</v>
      </c>
      <c r="L177">
        <v>0.02</v>
      </c>
      <c r="M177">
        <v>0</v>
      </c>
      <c r="N177">
        <f t="shared" si="59"/>
        <v>69.258600000000001</v>
      </c>
      <c r="O177">
        <f t="shared" si="60"/>
        <v>0</v>
      </c>
      <c r="P177">
        <v>8.4</v>
      </c>
      <c r="Q177">
        <f t="shared" si="61"/>
        <v>583.66402116402116</v>
      </c>
      <c r="R177">
        <f t="shared" si="62"/>
        <v>760.56374925044088</v>
      </c>
    </row>
    <row r="178" spans="1:18" x14ac:dyDescent="0.25">
      <c r="A178">
        <f t="shared" si="63"/>
        <v>55</v>
      </c>
      <c r="B178">
        <f t="shared" si="55"/>
        <v>15.277777777777779</v>
      </c>
      <c r="C178">
        <v>0.83599999999999997</v>
      </c>
      <c r="D178">
        <v>1.1120000000000001</v>
      </c>
      <c r="E178">
        <v>0.7</v>
      </c>
      <c r="F178">
        <f t="shared" si="56"/>
        <v>0.65074239999999994</v>
      </c>
      <c r="G178">
        <v>1.2250000000000001</v>
      </c>
      <c r="H178">
        <v>0.7</v>
      </c>
      <c r="I178">
        <f t="shared" si="57"/>
        <v>130.2457649845679</v>
      </c>
      <c r="J178">
        <v>353</v>
      </c>
      <c r="K178">
        <f t="shared" si="58"/>
        <v>3462.9300000000003</v>
      </c>
      <c r="L178">
        <v>0.02</v>
      </c>
      <c r="M178">
        <v>0</v>
      </c>
      <c r="N178">
        <f t="shared" si="59"/>
        <v>69.258600000000001</v>
      </c>
      <c r="O178">
        <f t="shared" si="60"/>
        <v>0</v>
      </c>
      <c r="P178">
        <v>8.4</v>
      </c>
      <c r="Q178">
        <f t="shared" si="61"/>
        <v>642.03042328042329</v>
      </c>
      <c r="R178">
        <f t="shared" si="62"/>
        <v>841.53478826499122</v>
      </c>
    </row>
    <row r="179" spans="1:18" x14ac:dyDescent="0.25">
      <c r="A179">
        <f t="shared" si="63"/>
        <v>60</v>
      </c>
      <c r="B179">
        <f t="shared" si="55"/>
        <v>16.666666666666668</v>
      </c>
      <c r="C179">
        <v>0.83599999999999997</v>
      </c>
      <c r="D179">
        <v>1.1120000000000001</v>
      </c>
      <c r="E179">
        <v>0.7</v>
      </c>
      <c r="F179">
        <f t="shared" si="56"/>
        <v>0.65074239999999994</v>
      </c>
      <c r="G179">
        <v>1.2250000000000001</v>
      </c>
      <c r="H179">
        <v>0.7</v>
      </c>
      <c r="I179">
        <f t="shared" si="57"/>
        <v>155.00322444444444</v>
      </c>
      <c r="J179">
        <v>353</v>
      </c>
      <c r="K179">
        <f t="shared" si="58"/>
        <v>3462.9300000000003</v>
      </c>
      <c r="L179">
        <v>0.02</v>
      </c>
      <c r="M179">
        <v>0</v>
      </c>
      <c r="N179">
        <f t="shared" si="59"/>
        <v>69.258600000000001</v>
      </c>
      <c r="O179">
        <f t="shared" si="60"/>
        <v>0</v>
      </c>
      <c r="P179">
        <v>8.4</v>
      </c>
      <c r="Q179">
        <f t="shared" si="61"/>
        <v>700.39682539682542</v>
      </c>
      <c r="R179">
        <f t="shared" si="62"/>
        <v>924.65864984126983</v>
      </c>
    </row>
    <row r="180" spans="1:18" x14ac:dyDescent="0.25">
      <c r="A180">
        <f t="shared" si="63"/>
        <v>65</v>
      </c>
      <c r="B180">
        <f t="shared" si="55"/>
        <v>18.055555555555557</v>
      </c>
      <c r="C180">
        <v>0.83599999999999997</v>
      </c>
      <c r="D180">
        <v>1.1120000000000001</v>
      </c>
      <c r="E180">
        <v>0.7</v>
      </c>
      <c r="F180">
        <f t="shared" si="56"/>
        <v>0.65074239999999994</v>
      </c>
      <c r="G180">
        <v>1.2250000000000001</v>
      </c>
      <c r="H180">
        <v>0.7</v>
      </c>
      <c r="I180">
        <f t="shared" si="57"/>
        <v>181.91350646604937</v>
      </c>
      <c r="J180">
        <v>353</v>
      </c>
      <c r="K180">
        <f t="shared" si="58"/>
        <v>3462.9300000000003</v>
      </c>
      <c r="L180">
        <v>0.02</v>
      </c>
      <c r="M180">
        <v>0</v>
      </c>
      <c r="N180">
        <f t="shared" si="59"/>
        <v>69.258600000000001</v>
      </c>
      <c r="O180">
        <f t="shared" si="60"/>
        <v>0</v>
      </c>
      <c r="P180">
        <v>8.4</v>
      </c>
      <c r="Q180">
        <f t="shared" si="61"/>
        <v>758.76322751322755</v>
      </c>
      <c r="R180">
        <f t="shared" si="62"/>
        <v>1009.9353339792769</v>
      </c>
    </row>
    <row r="181" spans="1:18" x14ac:dyDescent="0.25">
      <c r="A181">
        <f t="shared" si="63"/>
        <v>70</v>
      </c>
      <c r="B181">
        <f t="shared" si="55"/>
        <v>19.444444444444446</v>
      </c>
      <c r="C181">
        <v>0.83599999999999997</v>
      </c>
      <c r="D181">
        <v>1.1120000000000001</v>
      </c>
      <c r="E181">
        <v>0.7</v>
      </c>
      <c r="F181">
        <f t="shared" si="56"/>
        <v>0.65074239999999994</v>
      </c>
      <c r="G181">
        <v>1.2250000000000001</v>
      </c>
      <c r="H181">
        <v>0.7</v>
      </c>
      <c r="I181">
        <f t="shared" si="57"/>
        <v>210.97661104938274</v>
      </c>
      <c r="J181">
        <v>353</v>
      </c>
      <c r="K181">
        <f t="shared" si="58"/>
        <v>3462.9300000000003</v>
      </c>
      <c r="L181">
        <v>0.02</v>
      </c>
      <c r="M181">
        <v>0</v>
      </c>
      <c r="N181">
        <f t="shared" si="59"/>
        <v>69.258600000000001</v>
      </c>
      <c r="O181">
        <f t="shared" si="60"/>
        <v>0</v>
      </c>
      <c r="P181">
        <v>8.4</v>
      </c>
      <c r="Q181">
        <f t="shared" si="61"/>
        <v>817.12962962962968</v>
      </c>
      <c r="R181">
        <f t="shared" si="62"/>
        <v>1097.3648406790123</v>
      </c>
    </row>
    <row r="182" spans="1:18" x14ac:dyDescent="0.25">
      <c r="A182">
        <f t="shared" si="63"/>
        <v>75</v>
      </c>
      <c r="B182">
        <f t="shared" si="55"/>
        <v>20.833333333333336</v>
      </c>
      <c r="C182">
        <v>0.83599999999999997</v>
      </c>
      <c r="D182">
        <v>1.1120000000000001</v>
      </c>
      <c r="E182">
        <v>0.7</v>
      </c>
      <c r="F182">
        <f t="shared" si="56"/>
        <v>0.65074239999999994</v>
      </c>
      <c r="G182">
        <v>1.2250000000000001</v>
      </c>
      <c r="H182">
        <v>0.7</v>
      </c>
      <c r="I182">
        <f t="shared" si="57"/>
        <v>242.19253819444447</v>
      </c>
      <c r="J182">
        <v>353</v>
      </c>
      <c r="K182">
        <f t="shared" si="58"/>
        <v>3462.9300000000003</v>
      </c>
      <c r="L182">
        <v>0.02</v>
      </c>
      <c r="M182">
        <v>0</v>
      </c>
      <c r="N182">
        <f t="shared" si="59"/>
        <v>69.258600000000001</v>
      </c>
      <c r="O182">
        <f t="shared" si="60"/>
        <v>0</v>
      </c>
      <c r="P182">
        <v>8.4</v>
      </c>
      <c r="Q182">
        <f t="shared" si="61"/>
        <v>875.4960317460318</v>
      </c>
      <c r="R182">
        <f t="shared" si="62"/>
        <v>1186.9471699404762</v>
      </c>
    </row>
    <row r="183" spans="1:18" x14ac:dyDescent="0.25">
      <c r="A183">
        <f t="shared" si="63"/>
        <v>80</v>
      </c>
      <c r="B183">
        <f t="shared" si="55"/>
        <v>22.222222222222221</v>
      </c>
      <c r="C183">
        <v>0.83599999999999997</v>
      </c>
      <c r="D183">
        <v>1.1120000000000001</v>
      </c>
      <c r="E183">
        <v>0.7</v>
      </c>
      <c r="F183">
        <f t="shared" si="56"/>
        <v>0.65074239999999994</v>
      </c>
      <c r="G183">
        <v>1.2250000000000001</v>
      </c>
      <c r="H183">
        <v>0.7</v>
      </c>
      <c r="I183">
        <f t="shared" si="57"/>
        <v>275.56128790123455</v>
      </c>
      <c r="J183">
        <v>353</v>
      </c>
      <c r="K183">
        <f t="shared" si="58"/>
        <v>3462.9300000000003</v>
      </c>
      <c r="L183">
        <v>0.02</v>
      </c>
      <c r="M183">
        <v>0</v>
      </c>
      <c r="N183">
        <f t="shared" si="59"/>
        <v>69.258600000000001</v>
      </c>
      <c r="O183">
        <f t="shared" si="60"/>
        <v>0</v>
      </c>
      <c r="P183">
        <v>8.4</v>
      </c>
      <c r="Q183">
        <f t="shared" si="61"/>
        <v>933.8624338624337</v>
      </c>
      <c r="R183">
        <f t="shared" si="62"/>
        <v>1278.6823217636684</v>
      </c>
    </row>
    <row r="184" spans="1:18" x14ac:dyDescent="0.25">
      <c r="A184">
        <f>A183+5</f>
        <v>85</v>
      </c>
      <c r="B184">
        <f t="shared" si="55"/>
        <v>23.611111111111111</v>
      </c>
      <c r="C184">
        <v>0.83599999999999997</v>
      </c>
      <c r="D184">
        <v>1.1120000000000001</v>
      </c>
      <c r="E184">
        <v>0.7</v>
      </c>
      <c r="F184">
        <f t="shared" si="56"/>
        <v>0.65074239999999994</v>
      </c>
      <c r="G184">
        <v>1.2250000000000001</v>
      </c>
      <c r="H184">
        <v>0.7</v>
      </c>
      <c r="I184">
        <f t="shared" si="57"/>
        <v>311.08286016975302</v>
      </c>
      <c r="J184">
        <v>353</v>
      </c>
      <c r="K184">
        <f t="shared" si="58"/>
        <v>3462.9300000000003</v>
      </c>
      <c r="L184">
        <v>0.02</v>
      </c>
      <c r="M184">
        <v>0</v>
      </c>
      <c r="N184">
        <f t="shared" si="59"/>
        <v>69.258600000000001</v>
      </c>
      <c r="O184">
        <f t="shared" si="60"/>
        <v>0</v>
      </c>
      <c r="P184">
        <v>8.4</v>
      </c>
      <c r="Q184">
        <f t="shared" si="61"/>
        <v>992.22883597883583</v>
      </c>
      <c r="R184">
        <f t="shared" si="62"/>
        <v>1372.570296148589</v>
      </c>
    </row>
    <row r="185" spans="1:18" x14ac:dyDescent="0.25">
      <c r="A185">
        <f t="shared" si="63"/>
        <v>90</v>
      </c>
      <c r="B185">
        <f t="shared" si="55"/>
        <v>25</v>
      </c>
      <c r="C185">
        <v>0.83599999999999997</v>
      </c>
      <c r="D185">
        <v>1.1120000000000001</v>
      </c>
      <c r="E185">
        <v>0.7</v>
      </c>
      <c r="F185">
        <f t="shared" si="56"/>
        <v>0.65074239999999994</v>
      </c>
      <c r="G185">
        <v>1.2250000000000001</v>
      </c>
      <c r="H185">
        <v>0.7</v>
      </c>
      <c r="I185">
        <f t="shared" si="57"/>
        <v>348.75725499999999</v>
      </c>
      <c r="J185">
        <v>353</v>
      </c>
      <c r="K185">
        <f t="shared" si="58"/>
        <v>3462.9300000000003</v>
      </c>
      <c r="L185">
        <v>0.02</v>
      </c>
      <c r="M185">
        <v>0</v>
      </c>
      <c r="N185">
        <f t="shared" si="59"/>
        <v>69.258600000000001</v>
      </c>
      <c r="O185">
        <f t="shared" si="60"/>
        <v>0</v>
      </c>
      <c r="P185">
        <v>8.4</v>
      </c>
      <c r="Q185">
        <f t="shared" si="61"/>
        <v>1050.5952380952381</v>
      </c>
      <c r="R185">
        <f t="shared" si="62"/>
        <v>1468.6110930952382</v>
      </c>
    </row>
    <row r="186" spans="1:18" x14ac:dyDescent="0.25">
      <c r="A186">
        <f>A185+5</f>
        <v>95</v>
      </c>
      <c r="B186">
        <f t="shared" si="55"/>
        <v>26.388888888888889</v>
      </c>
      <c r="C186">
        <v>0.83599999999999997</v>
      </c>
      <c r="D186">
        <v>1.1120000000000001</v>
      </c>
      <c r="E186">
        <v>0.7</v>
      </c>
      <c r="F186">
        <f t="shared" si="56"/>
        <v>0.65074239999999994</v>
      </c>
      <c r="G186">
        <v>1.2250000000000001</v>
      </c>
      <c r="H186">
        <v>0.7</v>
      </c>
      <c r="I186">
        <f t="shared" si="57"/>
        <v>388.58447239197528</v>
      </c>
      <c r="J186">
        <v>353</v>
      </c>
      <c r="K186">
        <f t="shared" si="58"/>
        <v>3462.9300000000003</v>
      </c>
      <c r="L186">
        <v>0.02</v>
      </c>
      <c r="M186">
        <v>0</v>
      </c>
      <c r="N186">
        <f t="shared" si="59"/>
        <v>69.258600000000001</v>
      </c>
      <c r="O186">
        <f t="shared" si="60"/>
        <v>0</v>
      </c>
      <c r="P186">
        <v>8.4</v>
      </c>
      <c r="Q186">
        <f t="shared" si="61"/>
        <v>1108.9616402116403</v>
      </c>
      <c r="R186">
        <f t="shared" si="62"/>
        <v>1566.8047126036158</v>
      </c>
    </row>
    <row r="187" spans="1:18" x14ac:dyDescent="0.25">
      <c r="A187">
        <f t="shared" si="63"/>
        <v>100</v>
      </c>
      <c r="B187">
        <f t="shared" si="55"/>
        <v>27.777777777777779</v>
      </c>
      <c r="C187">
        <v>0.83599999999999997</v>
      </c>
      <c r="D187">
        <v>1.1120000000000001</v>
      </c>
      <c r="E187">
        <v>0.7</v>
      </c>
      <c r="F187">
        <f t="shared" si="56"/>
        <v>0.65074239999999994</v>
      </c>
      <c r="G187">
        <v>1.2250000000000001</v>
      </c>
      <c r="H187">
        <v>0.7</v>
      </c>
      <c r="I187">
        <f t="shared" si="57"/>
        <v>430.56451234567896</v>
      </c>
      <c r="J187">
        <v>353</v>
      </c>
      <c r="K187">
        <f t="shared" si="58"/>
        <v>3462.9300000000003</v>
      </c>
      <c r="L187">
        <v>0.02</v>
      </c>
      <c r="M187">
        <v>0</v>
      </c>
      <c r="N187">
        <f t="shared" si="59"/>
        <v>69.258600000000001</v>
      </c>
      <c r="O187">
        <f t="shared" si="60"/>
        <v>0</v>
      </c>
      <c r="P187">
        <v>8.4</v>
      </c>
      <c r="Q187">
        <f t="shared" si="61"/>
        <v>1167.3280423280423</v>
      </c>
      <c r="R187">
        <f t="shared" si="62"/>
        <v>1667.1511546737211</v>
      </c>
    </row>
    <row r="192" spans="1:18" x14ac:dyDescent="0.25">
      <c r="A192" s="7" t="s">
        <v>15</v>
      </c>
      <c r="B192" s="8" t="s">
        <v>16</v>
      </c>
      <c r="C192" s="8" t="s">
        <v>0</v>
      </c>
      <c r="D192" s="8" t="s">
        <v>1</v>
      </c>
      <c r="E192" s="8" t="s">
        <v>2</v>
      </c>
      <c r="F192" s="8" t="s">
        <v>3</v>
      </c>
      <c r="G192" s="8" t="s">
        <v>4</v>
      </c>
      <c r="H192" s="8" t="s">
        <v>5</v>
      </c>
      <c r="I192" s="17" t="s">
        <v>38</v>
      </c>
      <c r="J192" s="8" t="s">
        <v>6</v>
      </c>
      <c r="K192" s="9" t="s">
        <v>7</v>
      </c>
      <c r="L192" s="9" t="s">
        <v>8</v>
      </c>
      <c r="M192" s="9" t="s">
        <v>9</v>
      </c>
      <c r="N192" s="16" t="s">
        <v>10</v>
      </c>
      <c r="O192" s="9" t="s">
        <v>11</v>
      </c>
      <c r="P192" s="9" t="s">
        <v>14</v>
      </c>
      <c r="Q192" s="9" t="s">
        <v>12</v>
      </c>
      <c r="R192" s="15" t="s">
        <v>13</v>
      </c>
    </row>
    <row r="193" spans="1:18" x14ac:dyDescent="0.25">
      <c r="A193" s="5">
        <v>0</v>
      </c>
      <c r="B193" s="4">
        <f>A193*(5/18)</f>
        <v>0</v>
      </c>
      <c r="C193" s="4">
        <v>0.77</v>
      </c>
      <c r="D193" s="4">
        <v>1.1100000000000001</v>
      </c>
      <c r="E193" s="4">
        <v>0.7</v>
      </c>
      <c r="F193" s="4">
        <f>E193*D193*C193</f>
        <v>0.59828999999999999</v>
      </c>
      <c r="G193" s="4">
        <v>1.2250000000000001</v>
      </c>
      <c r="H193" s="4">
        <v>0.7</v>
      </c>
      <c r="I193" s="4">
        <f>0.5*G193*H193*F193*(B193^2)</f>
        <v>0</v>
      </c>
      <c r="J193" s="4">
        <v>272</v>
      </c>
      <c r="K193" s="4">
        <f>J193*9.81</f>
        <v>2668.32</v>
      </c>
      <c r="L193" s="4">
        <v>0.02</v>
      </c>
      <c r="M193" s="4">
        <v>0</v>
      </c>
      <c r="N193" s="4">
        <f>L193*K193*COS(M193)</f>
        <v>53.366400000000006</v>
      </c>
      <c r="O193" s="4">
        <f>K193*SIN(M193)</f>
        <v>0</v>
      </c>
      <c r="P193" s="4">
        <v>8</v>
      </c>
      <c r="Q193" s="4">
        <f>J193*(B193/P193)</f>
        <v>0</v>
      </c>
      <c r="R193" s="6">
        <f>Q193+O193+N193+I193</f>
        <v>53.366400000000006</v>
      </c>
    </row>
    <row r="194" spans="1:18" x14ac:dyDescent="0.25">
      <c r="A194" s="5">
        <f>A193+5</f>
        <v>5</v>
      </c>
      <c r="B194" s="4">
        <f t="shared" ref="B194:B205" si="64">A194*(5/18)</f>
        <v>1.3888888888888888</v>
      </c>
      <c r="C194" s="4">
        <v>0.77</v>
      </c>
      <c r="D194" s="4">
        <v>1.1100000000000001</v>
      </c>
      <c r="E194" s="4">
        <v>0.7</v>
      </c>
      <c r="F194" s="4">
        <f t="shared" ref="F194:F205" si="65">E194*D194*C194</f>
        <v>0.59828999999999999</v>
      </c>
      <c r="G194" s="4">
        <v>1.2250000000000001</v>
      </c>
      <c r="H194" s="4">
        <v>0.7</v>
      </c>
      <c r="I194" s="4">
        <f t="shared" ref="I194:I205" si="66">0.5*G194*H194*F194*(B194^2)</f>
        <v>0.49482414641203698</v>
      </c>
      <c r="J194" s="4">
        <v>272</v>
      </c>
      <c r="K194" s="4">
        <f t="shared" ref="K194:K205" si="67">J194*9.81</f>
        <v>2668.32</v>
      </c>
      <c r="L194" s="4">
        <v>0.02</v>
      </c>
      <c r="M194" s="4">
        <v>0</v>
      </c>
      <c r="N194" s="4">
        <f t="shared" ref="N194:N205" si="68">L194*K194*COS(M194)</f>
        <v>53.366400000000006</v>
      </c>
      <c r="O194" s="4">
        <f t="shared" ref="O194:O205" si="69">K194*SIN(M194)</f>
        <v>0</v>
      </c>
      <c r="P194" s="4">
        <v>8</v>
      </c>
      <c r="Q194" s="4">
        <f t="shared" ref="Q194:Q205" si="70">J194*(B194/P194)</f>
        <v>47.222222222222221</v>
      </c>
      <c r="R194" s="6">
        <f t="shared" ref="R194:R205" si="71">Q194+O194+N194+I194</f>
        <v>101.08344636863427</v>
      </c>
    </row>
    <row r="195" spans="1:18" x14ac:dyDescent="0.25">
      <c r="A195" s="5">
        <f t="shared" ref="A195:A205" si="72">A194+5</f>
        <v>10</v>
      </c>
      <c r="B195" s="4">
        <f t="shared" si="64"/>
        <v>2.7777777777777777</v>
      </c>
      <c r="C195" s="4">
        <v>0.77</v>
      </c>
      <c r="D195" s="4">
        <v>1.1100000000000001</v>
      </c>
      <c r="E195" s="4">
        <v>0.7</v>
      </c>
      <c r="F195" s="4">
        <f t="shared" si="65"/>
        <v>0.59828999999999999</v>
      </c>
      <c r="G195" s="4">
        <v>1.2250000000000001</v>
      </c>
      <c r="H195" s="4">
        <v>0.7</v>
      </c>
      <c r="I195" s="4">
        <f t="shared" si="66"/>
        <v>1.9792965856481479</v>
      </c>
      <c r="J195" s="4">
        <v>272</v>
      </c>
      <c r="K195" s="4">
        <f t="shared" si="67"/>
        <v>2668.32</v>
      </c>
      <c r="L195" s="4">
        <v>0.02</v>
      </c>
      <c r="M195" s="4">
        <v>0</v>
      </c>
      <c r="N195" s="4">
        <f t="shared" si="68"/>
        <v>53.366400000000006</v>
      </c>
      <c r="O195" s="4">
        <f t="shared" si="69"/>
        <v>0</v>
      </c>
      <c r="P195" s="4">
        <v>8</v>
      </c>
      <c r="Q195" s="4">
        <f t="shared" si="70"/>
        <v>94.444444444444443</v>
      </c>
      <c r="R195" s="6">
        <f t="shared" si="71"/>
        <v>149.7901410300926</v>
      </c>
    </row>
    <row r="196" spans="1:18" x14ac:dyDescent="0.25">
      <c r="A196" s="5">
        <f t="shared" si="72"/>
        <v>15</v>
      </c>
      <c r="B196" s="4">
        <f t="shared" si="64"/>
        <v>4.166666666666667</v>
      </c>
      <c r="C196" s="4">
        <v>0.77</v>
      </c>
      <c r="D196" s="4">
        <v>1.1100000000000001</v>
      </c>
      <c r="E196" s="4">
        <v>0.7</v>
      </c>
      <c r="F196" s="4">
        <f t="shared" si="65"/>
        <v>0.59828999999999999</v>
      </c>
      <c r="G196" s="4">
        <v>1.2250000000000001</v>
      </c>
      <c r="H196" s="4">
        <v>0.7</v>
      </c>
      <c r="I196" s="4">
        <f t="shared" si="66"/>
        <v>4.4534173177083343</v>
      </c>
      <c r="J196" s="4">
        <v>272</v>
      </c>
      <c r="K196" s="4">
        <f t="shared" si="67"/>
        <v>2668.32</v>
      </c>
      <c r="L196" s="4">
        <v>0.02</v>
      </c>
      <c r="M196" s="4">
        <v>0</v>
      </c>
      <c r="N196" s="4">
        <f t="shared" si="68"/>
        <v>53.366400000000006</v>
      </c>
      <c r="O196" s="4">
        <f t="shared" si="69"/>
        <v>0</v>
      </c>
      <c r="P196" s="4">
        <v>8</v>
      </c>
      <c r="Q196" s="4">
        <f t="shared" si="70"/>
        <v>141.66666666666669</v>
      </c>
      <c r="R196" s="6">
        <f t="shared" si="71"/>
        <v>199.48648398437501</v>
      </c>
    </row>
    <row r="197" spans="1:18" x14ac:dyDescent="0.25">
      <c r="A197" s="5">
        <f t="shared" si="72"/>
        <v>20</v>
      </c>
      <c r="B197" s="4">
        <f t="shared" si="64"/>
        <v>5.5555555555555554</v>
      </c>
      <c r="C197" s="4">
        <v>0.77</v>
      </c>
      <c r="D197" s="4">
        <v>1.1100000000000001</v>
      </c>
      <c r="E197" s="4">
        <v>0.7</v>
      </c>
      <c r="F197" s="4">
        <f t="shared" si="65"/>
        <v>0.59828999999999999</v>
      </c>
      <c r="G197" s="4">
        <v>1.2250000000000001</v>
      </c>
      <c r="H197" s="4">
        <v>0.7</v>
      </c>
      <c r="I197" s="4">
        <f t="shared" si="66"/>
        <v>7.9171863425925917</v>
      </c>
      <c r="J197" s="4">
        <v>272</v>
      </c>
      <c r="K197" s="4">
        <f t="shared" si="67"/>
        <v>2668.32</v>
      </c>
      <c r="L197" s="4">
        <v>0.02</v>
      </c>
      <c r="M197" s="4">
        <v>0</v>
      </c>
      <c r="N197" s="4">
        <f t="shared" si="68"/>
        <v>53.366400000000006</v>
      </c>
      <c r="O197" s="4">
        <f t="shared" si="69"/>
        <v>0</v>
      </c>
      <c r="P197" s="4">
        <v>8</v>
      </c>
      <c r="Q197" s="4">
        <f t="shared" si="70"/>
        <v>188.88888888888889</v>
      </c>
      <c r="R197" s="6">
        <f t="shared" si="71"/>
        <v>250.17247523148149</v>
      </c>
    </row>
    <row r="198" spans="1:18" x14ac:dyDescent="0.25">
      <c r="A198" s="5">
        <f t="shared" si="72"/>
        <v>25</v>
      </c>
      <c r="B198" s="4">
        <f t="shared" si="64"/>
        <v>6.9444444444444446</v>
      </c>
      <c r="C198" s="4">
        <v>0.77</v>
      </c>
      <c r="D198" s="4">
        <v>1.1100000000000001</v>
      </c>
      <c r="E198" s="4">
        <v>0.7</v>
      </c>
      <c r="F198" s="4">
        <f t="shared" si="65"/>
        <v>0.59828999999999999</v>
      </c>
      <c r="G198" s="4">
        <v>1.2250000000000001</v>
      </c>
      <c r="H198" s="4">
        <v>0.7</v>
      </c>
      <c r="I198" s="4">
        <f t="shared" si="66"/>
        <v>12.370603660300926</v>
      </c>
      <c r="J198" s="4">
        <v>272</v>
      </c>
      <c r="K198" s="4">
        <f t="shared" si="67"/>
        <v>2668.32</v>
      </c>
      <c r="L198" s="4">
        <v>0.02</v>
      </c>
      <c r="M198" s="4">
        <v>0</v>
      </c>
      <c r="N198" s="4">
        <f t="shared" si="68"/>
        <v>53.366400000000006</v>
      </c>
      <c r="O198" s="4">
        <f t="shared" si="69"/>
        <v>0</v>
      </c>
      <c r="P198" s="4">
        <v>8</v>
      </c>
      <c r="Q198" s="4">
        <f t="shared" si="70"/>
        <v>236.11111111111111</v>
      </c>
      <c r="R198" s="6">
        <f t="shared" si="71"/>
        <v>301.84811477141204</v>
      </c>
    </row>
    <row r="199" spans="1:18" x14ac:dyDescent="0.25">
      <c r="A199" s="5">
        <f t="shared" si="72"/>
        <v>30</v>
      </c>
      <c r="B199" s="4">
        <f t="shared" si="64"/>
        <v>8.3333333333333339</v>
      </c>
      <c r="C199" s="4">
        <v>0.77</v>
      </c>
      <c r="D199" s="4">
        <v>1.1100000000000001</v>
      </c>
      <c r="E199" s="4">
        <v>0.7</v>
      </c>
      <c r="F199" s="4">
        <f t="shared" si="65"/>
        <v>0.59828999999999999</v>
      </c>
      <c r="G199" s="4">
        <v>1.2250000000000001</v>
      </c>
      <c r="H199" s="4">
        <v>0.7</v>
      </c>
      <c r="I199" s="4">
        <f t="shared" si="66"/>
        <v>17.813669270833337</v>
      </c>
      <c r="J199" s="4">
        <v>272</v>
      </c>
      <c r="K199" s="4">
        <f t="shared" si="67"/>
        <v>2668.32</v>
      </c>
      <c r="L199" s="4">
        <v>0.02</v>
      </c>
      <c r="M199" s="4">
        <v>0</v>
      </c>
      <c r="N199" s="4">
        <f t="shared" si="68"/>
        <v>53.366400000000006</v>
      </c>
      <c r="O199" s="4">
        <f t="shared" si="69"/>
        <v>0</v>
      </c>
      <c r="P199" s="4">
        <v>8</v>
      </c>
      <c r="Q199" s="4">
        <f t="shared" si="70"/>
        <v>283.33333333333337</v>
      </c>
      <c r="R199" s="6">
        <f t="shared" si="71"/>
        <v>354.51340260416669</v>
      </c>
    </row>
    <row r="200" spans="1:18" x14ac:dyDescent="0.25">
      <c r="A200" s="5">
        <f t="shared" si="72"/>
        <v>35</v>
      </c>
      <c r="B200" s="4">
        <f t="shared" si="64"/>
        <v>9.7222222222222232</v>
      </c>
      <c r="C200" s="4">
        <v>0.77</v>
      </c>
      <c r="D200" s="4">
        <v>1.1100000000000001</v>
      </c>
      <c r="E200" s="4">
        <v>0.7</v>
      </c>
      <c r="F200" s="4">
        <f t="shared" si="65"/>
        <v>0.59828999999999999</v>
      </c>
      <c r="G200" s="4">
        <v>1.2250000000000001</v>
      </c>
      <c r="H200" s="4">
        <v>0.7</v>
      </c>
      <c r="I200" s="4">
        <f t="shared" si="66"/>
        <v>24.246383174189816</v>
      </c>
      <c r="J200" s="4">
        <v>272</v>
      </c>
      <c r="K200" s="4">
        <f t="shared" si="67"/>
        <v>2668.32</v>
      </c>
      <c r="L200" s="4">
        <v>0.02</v>
      </c>
      <c r="M200" s="4">
        <v>0</v>
      </c>
      <c r="N200" s="4">
        <f t="shared" si="68"/>
        <v>53.366400000000006</v>
      </c>
      <c r="O200" s="4">
        <f t="shared" si="69"/>
        <v>0</v>
      </c>
      <c r="P200" s="4">
        <v>8</v>
      </c>
      <c r="Q200" s="4">
        <f t="shared" si="70"/>
        <v>330.5555555555556</v>
      </c>
      <c r="R200" s="6">
        <f t="shared" si="71"/>
        <v>408.16833872974541</v>
      </c>
    </row>
    <row r="201" spans="1:18" x14ac:dyDescent="0.25">
      <c r="A201" s="5">
        <f t="shared" si="72"/>
        <v>40</v>
      </c>
      <c r="B201" s="4">
        <f t="shared" si="64"/>
        <v>11.111111111111111</v>
      </c>
      <c r="C201" s="4">
        <v>0.77</v>
      </c>
      <c r="D201" s="4">
        <v>1.1100000000000001</v>
      </c>
      <c r="E201" s="4">
        <v>0.7</v>
      </c>
      <c r="F201" s="4">
        <f t="shared" si="65"/>
        <v>0.59828999999999999</v>
      </c>
      <c r="G201" s="4">
        <v>1.2250000000000001</v>
      </c>
      <c r="H201" s="4">
        <v>0.7</v>
      </c>
      <c r="I201" s="4">
        <f t="shared" si="66"/>
        <v>31.668745370370367</v>
      </c>
      <c r="J201" s="4">
        <v>272</v>
      </c>
      <c r="K201" s="4">
        <f t="shared" si="67"/>
        <v>2668.32</v>
      </c>
      <c r="L201" s="4">
        <v>0.02</v>
      </c>
      <c r="M201" s="4">
        <v>0</v>
      </c>
      <c r="N201" s="4">
        <f t="shared" si="68"/>
        <v>53.366400000000006</v>
      </c>
      <c r="O201" s="4">
        <f t="shared" si="69"/>
        <v>0</v>
      </c>
      <c r="P201" s="4">
        <v>8</v>
      </c>
      <c r="Q201" s="4">
        <f t="shared" si="70"/>
        <v>377.77777777777777</v>
      </c>
      <c r="R201" s="6">
        <f t="shared" si="71"/>
        <v>462.81292314814812</v>
      </c>
    </row>
    <row r="202" spans="1:18" x14ac:dyDescent="0.25">
      <c r="A202" s="5">
        <f t="shared" si="72"/>
        <v>45</v>
      </c>
      <c r="B202" s="4">
        <f t="shared" si="64"/>
        <v>12.5</v>
      </c>
      <c r="C202" s="4">
        <v>0.77</v>
      </c>
      <c r="D202" s="4">
        <v>1.1100000000000001</v>
      </c>
      <c r="E202" s="4">
        <v>0.7</v>
      </c>
      <c r="F202" s="4">
        <f t="shared" si="65"/>
        <v>0.59828999999999999</v>
      </c>
      <c r="G202" s="4">
        <v>1.2250000000000001</v>
      </c>
      <c r="H202" s="4">
        <v>0.7</v>
      </c>
      <c r="I202" s="4">
        <f t="shared" si="66"/>
        <v>40.080755859374996</v>
      </c>
      <c r="J202" s="4">
        <v>272</v>
      </c>
      <c r="K202" s="4">
        <f t="shared" si="67"/>
        <v>2668.32</v>
      </c>
      <c r="L202" s="4">
        <v>0.02</v>
      </c>
      <c r="M202" s="4">
        <v>0</v>
      </c>
      <c r="N202" s="4">
        <f t="shared" si="68"/>
        <v>53.366400000000006</v>
      </c>
      <c r="O202" s="4">
        <f t="shared" si="69"/>
        <v>0</v>
      </c>
      <c r="P202" s="4">
        <v>8</v>
      </c>
      <c r="Q202" s="4">
        <f t="shared" si="70"/>
        <v>425</v>
      </c>
      <c r="R202" s="6">
        <f t="shared" si="71"/>
        <v>518.44715585937502</v>
      </c>
    </row>
    <row r="203" spans="1:18" x14ac:dyDescent="0.25">
      <c r="A203" s="5">
        <f t="shared" si="72"/>
        <v>50</v>
      </c>
      <c r="B203" s="4">
        <f t="shared" si="64"/>
        <v>13.888888888888889</v>
      </c>
      <c r="C203" s="4">
        <v>0.77</v>
      </c>
      <c r="D203" s="4">
        <v>1.1100000000000001</v>
      </c>
      <c r="E203" s="4">
        <v>0.7</v>
      </c>
      <c r="F203" s="4">
        <f t="shared" si="65"/>
        <v>0.59828999999999999</v>
      </c>
      <c r="G203" s="4">
        <v>1.2250000000000001</v>
      </c>
      <c r="H203" s="4">
        <v>0.7</v>
      </c>
      <c r="I203" s="4">
        <f t="shared" si="66"/>
        <v>49.482414641203704</v>
      </c>
      <c r="J203" s="4">
        <v>272</v>
      </c>
      <c r="K203" s="4">
        <f t="shared" si="67"/>
        <v>2668.32</v>
      </c>
      <c r="L203" s="4">
        <v>0.02</v>
      </c>
      <c r="M203" s="4">
        <v>0</v>
      </c>
      <c r="N203" s="4">
        <f t="shared" si="68"/>
        <v>53.366400000000006</v>
      </c>
      <c r="O203" s="4">
        <f t="shared" si="69"/>
        <v>0</v>
      </c>
      <c r="P203" s="4">
        <v>8</v>
      </c>
      <c r="Q203" s="4">
        <f t="shared" si="70"/>
        <v>472.22222222222223</v>
      </c>
      <c r="R203" s="6">
        <f t="shared" si="71"/>
        <v>575.071036863426</v>
      </c>
    </row>
    <row r="204" spans="1:18" x14ac:dyDescent="0.25">
      <c r="A204" s="5">
        <f t="shared" si="72"/>
        <v>55</v>
      </c>
      <c r="B204" s="4">
        <f t="shared" si="64"/>
        <v>15.277777777777779</v>
      </c>
      <c r="C204" s="4">
        <v>0.77</v>
      </c>
      <c r="D204" s="4">
        <v>1.1100000000000001</v>
      </c>
      <c r="E204" s="4">
        <v>0.7</v>
      </c>
      <c r="F204" s="4">
        <f t="shared" si="65"/>
        <v>0.59828999999999999</v>
      </c>
      <c r="G204" s="4">
        <v>1.2250000000000001</v>
      </c>
      <c r="H204" s="4">
        <v>0.7</v>
      </c>
      <c r="I204" s="4">
        <f t="shared" si="66"/>
        <v>59.873721715856483</v>
      </c>
      <c r="J204" s="4">
        <v>272</v>
      </c>
      <c r="K204" s="4">
        <f t="shared" si="67"/>
        <v>2668.32</v>
      </c>
      <c r="L204" s="4">
        <v>0.02</v>
      </c>
      <c r="M204" s="4">
        <v>0</v>
      </c>
      <c r="N204" s="4">
        <f t="shared" si="68"/>
        <v>53.366400000000006</v>
      </c>
      <c r="O204" s="4">
        <f t="shared" si="69"/>
        <v>0</v>
      </c>
      <c r="P204" s="4">
        <v>8</v>
      </c>
      <c r="Q204" s="4">
        <f t="shared" si="70"/>
        <v>519.44444444444446</v>
      </c>
      <c r="R204" s="6">
        <f t="shared" si="71"/>
        <v>632.68456616030096</v>
      </c>
    </row>
    <row r="205" spans="1:18" x14ac:dyDescent="0.25">
      <c r="A205" s="10">
        <f t="shared" si="72"/>
        <v>60</v>
      </c>
      <c r="B205" s="11">
        <f t="shared" si="64"/>
        <v>16.666666666666668</v>
      </c>
      <c r="C205" s="11">
        <v>0.77</v>
      </c>
      <c r="D205" s="11">
        <v>1.1100000000000001</v>
      </c>
      <c r="E205" s="11">
        <v>0.7</v>
      </c>
      <c r="F205" s="11">
        <f t="shared" si="65"/>
        <v>0.59828999999999999</v>
      </c>
      <c r="G205" s="11">
        <v>1.2250000000000001</v>
      </c>
      <c r="H205" s="11">
        <v>0.7</v>
      </c>
      <c r="I205" s="11">
        <f t="shared" si="66"/>
        <v>71.254677083333348</v>
      </c>
      <c r="J205" s="11">
        <v>272</v>
      </c>
      <c r="K205" s="11">
        <f t="shared" si="67"/>
        <v>2668.32</v>
      </c>
      <c r="L205" s="11">
        <v>0.02</v>
      </c>
      <c r="M205" s="11">
        <v>0</v>
      </c>
      <c r="N205" s="11">
        <f t="shared" si="68"/>
        <v>53.366400000000006</v>
      </c>
      <c r="O205" s="11">
        <f t="shared" si="69"/>
        <v>0</v>
      </c>
      <c r="P205" s="11">
        <v>8</v>
      </c>
      <c r="Q205" s="11">
        <f t="shared" si="70"/>
        <v>566.66666666666674</v>
      </c>
      <c r="R205" s="12">
        <f t="shared" si="71"/>
        <v>691.28774375000012</v>
      </c>
    </row>
  </sheetData>
  <phoneticPr fontId="3" type="noConversion"/>
  <pageMargins left="0.7" right="0.7" top="0.75" bottom="0.75" header="0.3" footer="0.3"/>
  <drawing r:id="rId1"/>
  <tableParts count="9"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Midhun Geevarghese</dc:creator>
  <cp:lastModifiedBy>Midhun Geevarghese</cp:lastModifiedBy>
  <dcterms:created xsi:type="dcterms:W3CDTF">2022-02-25T01:13:44Z</dcterms:created>
  <dcterms:modified xsi:type="dcterms:W3CDTF">2022-02-25T16:08:14Z</dcterms:modified>
</cp:coreProperties>
</file>